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licitação\Restaurante SENAC\"/>
    </mc:Choice>
  </mc:AlternateContent>
  <bookViews>
    <workbookView xWindow="0" yWindow="0" windowWidth="28800" windowHeight="11835"/>
  </bookViews>
  <sheets>
    <sheet name="ORÇAMENTO BASE" sheetId="3" r:id="rId1"/>
    <sheet name="BDI DEMONSTRATIVO" sheetId="2" r:id="rId2"/>
    <sheet name="EVENTOGRAMA" sheetId="4" r:id="rId3"/>
  </sheets>
  <definedNames>
    <definedName name="_xlnm._FilterDatabase" localSheetId="0" hidden="1">'ORÇAMENTO BASE'!$A$2:$K$511</definedName>
    <definedName name="_xlnm.Print_Area" localSheetId="1">'BDI DEMONSTRATIVO'!$A$1:$E$27</definedName>
    <definedName name="_xlnm.Print_Area" localSheetId="0">'ORÇAMENTO BASE'!$A$1:$K$511</definedName>
    <definedName name="_xlnm.Print_Titles" localSheetId="0">'ORÇAMENTO BASE'!$1:$2</definedName>
  </definedNames>
  <calcPr calcId="152511" fullPrecision="0"/>
</workbook>
</file>

<file path=xl/calcChain.xml><?xml version="1.0" encoding="utf-8"?>
<calcChain xmlns="http://schemas.openxmlformats.org/spreadsheetml/2006/main">
  <c r="H326" i="3" l="1"/>
  <c r="I326" i="3"/>
  <c r="J326" i="3"/>
  <c r="J328" i="3"/>
  <c r="I328" i="3"/>
  <c r="H328" i="3"/>
  <c r="J327" i="3"/>
  <c r="I327" i="3"/>
  <c r="K327" i="3" s="1"/>
  <c r="H327" i="3"/>
  <c r="K326" i="3" l="1"/>
  <c r="K328" i="3"/>
  <c r="D17" i="2" l="1"/>
  <c r="F503" i="3" l="1"/>
  <c r="J266" i="3"/>
  <c r="I266" i="3"/>
  <c r="H266" i="3"/>
  <c r="J265" i="3"/>
  <c r="I265" i="3"/>
  <c r="H265" i="3"/>
  <c r="J264" i="3"/>
  <c r="I264" i="3"/>
  <c r="H264" i="3"/>
  <c r="K265" i="3" l="1"/>
  <c r="K264" i="3"/>
  <c r="K266" i="3"/>
  <c r="J349" i="3"/>
  <c r="I349" i="3"/>
  <c r="H349" i="3"/>
  <c r="J103" i="3"/>
  <c r="I103" i="3"/>
  <c r="H103" i="3"/>
  <c r="J102" i="3"/>
  <c r="I102" i="3"/>
  <c r="H102" i="3"/>
  <c r="J101" i="3"/>
  <c r="I101" i="3"/>
  <c r="H101" i="3"/>
  <c r="J100" i="3"/>
  <c r="I100" i="3"/>
  <c r="H100" i="3"/>
  <c r="J99" i="3"/>
  <c r="I99" i="3"/>
  <c r="H99" i="3"/>
  <c r="J98" i="3"/>
  <c r="I98" i="3"/>
  <c r="H98" i="3"/>
  <c r="J274" i="3"/>
  <c r="I274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J268" i="3"/>
  <c r="I268" i="3"/>
  <c r="H268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J257" i="3"/>
  <c r="I257" i="3"/>
  <c r="H257" i="3"/>
  <c r="J95" i="3"/>
  <c r="I95" i="3"/>
  <c r="H95" i="3"/>
  <c r="J97" i="3" l="1"/>
  <c r="I97" i="3"/>
  <c r="K272" i="3"/>
  <c r="K103" i="3"/>
  <c r="K95" i="3"/>
  <c r="K268" i="3"/>
  <c r="K99" i="3"/>
  <c r="K349" i="3"/>
  <c r="K270" i="3"/>
  <c r="K261" i="3"/>
  <c r="K101" i="3"/>
  <c r="K102" i="3"/>
  <c r="K100" i="3"/>
  <c r="K98" i="3"/>
  <c r="K273" i="3"/>
  <c r="K269" i="3"/>
  <c r="K271" i="3"/>
  <c r="K274" i="3"/>
  <c r="K259" i="3"/>
  <c r="K260" i="3"/>
  <c r="K257" i="3"/>
  <c r="K258" i="3"/>
  <c r="Y65" i="4"/>
  <c r="Y24" i="4"/>
  <c r="K97" i="3" l="1"/>
  <c r="D18" i="4" s="1"/>
  <c r="J136" i="3"/>
  <c r="I136" i="3"/>
  <c r="H136" i="3"/>
  <c r="J135" i="3"/>
  <c r="I135" i="3"/>
  <c r="H135" i="3"/>
  <c r="J134" i="3" l="1"/>
  <c r="I134" i="3"/>
  <c r="K136" i="3"/>
  <c r="K135" i="3"/>
  <c r="K134" i="3" s="1"/>
  <c r="D23" i="4" s="1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J301" i="3"/>
  <c r="I301" i="3"/>
  <c r="H301" i="3"/>
  <c r="J300" i="3"/>
  <c r="I300" i="3"/>
  <c r="H300" i="3"/>
  <c r="J299" i="3"/>
  <c r="I299" i="3"/>
  <c r="H299" i="3"/>
  <c r="J298" i="3"/>
  <c r="I298" i="3"/>
  <c r="H298" i="3"/>
  <c r="J297" i="3"/>
  <c r="I297" i="3"/>
  <c r="H297" i="3"/>
  <c r="J296" i="3"/>
  <c r="I296" i="3"/>
  <c r="H296" i="3"/>
  <c r="J295" i="3"/>
  <c r="I295" i="3"/>
  <c r="H295" i="3"/>
  <c r="J325" i="3"/>
  <c r="I325" i="3"/>
  <c r="H325" i="3"/>
  <c r="J324" i="3"/>
  <c r="I324" i="3"/>
  <c r="H324" i="3"/>
  <c r="J323" i="3"/>
  <c r="I323" i="3"/>
  <c r="H323" i="3"/>
  <c r="J322" i="3"/>
  <c r="I322" i="3"/>
  <c r="H322" i="3"/>
  <c r="J321" i="3"/>
  <c r="I321" i="3"/>
  <c r="H321" i="3"/>
  <c r="J320" i="3"/>
  <c r="I320" i="3"/>
  <c r="H320" i="3"/>
  <c r="J319" i="3"/>
  <c r="I319" i="3"/>
  <c r="H319" i="3"/>
  <c r="J96" i="3"/>
  <c r="J94" i="3" s="1"/>
  <c r="I96" i="3"/>
  <c r="I94" i="3" s="1"/>
  <c r="H96" i="3"/>
  <c r="K322" i="3" l="1"/>
  <c r="K299" i="3"/>
  <c r="K295" i="3"/>
  <c r="K296" i="3"/>
  <c r="K304" i="3"/>
  <c r="K319" i="3"/>
  <c r="K320" i="3"/>
  <c r="K297" i="3"/>
  <c r="K305" i="3"/>
  <c r="K306" i="3"/>
  <c r="K325" i="3"/>
  <c r="K302" i="3"/>
  <c r="K303" i="3"/>
  <c r="K323" i="3"/>
  <c r="K300" i="3"/>
  <c r="K321" i="3"/>
  <c r="K298" i="3"/>
  <c r="K324" i="3"/>
  <c r="K301" i="3"/>
  <c r="K96" i="3"/>
  <c r="K94" i="3" s="1"/>
  <c r="D17" i="4" s="1"/>
  <c r="J464" i="3" l="1"/>
  <c r="J463" i="3" s="1"/>
  <c r="I464" i="3"/>
  <c r="I463" i="3" s="1"/>
  <c r="K464" i="3" l="1"/>
  <c r="K463" i="3" s="1"/>
  <c r="H464" i="3" l="1"/>
  <c r="J462" i="3"/>
  <c r="I462" i="3"/>
  <c r="H462" i="3"/>
  <c r="J461" i="3"/>
  <c r="I461" i="3"/>
  <c r="H461" i="3"/>
  <c r="J460" i="3"/>
  <c r="I460" i="3"/>
  <c r="H460" i="3"/>
  <c r="J400" i="3"/>
  <c r="I400" i="3"/>
  <c r="H400" i="3"/>
  <c r="J399" i="3"/>
  <c r="I399" i="3"/>
  <c r="H399" i="3"/>
  <c r="J256" i="3"/>
  <c r="I256" i="3"/>
  <c r="H256" i="3"/>
  <c r="J262" i="3"/>
  <c r="I262" i="3"/>
  <c r="H262" i="3"/>
  <c r="J459" i="3" l="1"/>
  <c r="I459" i="3"/>
  <c r="K460" i="3"/>
  <c r="K462" i="3"/>
  <c r="K461" i="3"/>
  <c r="K399" i="3"/>
  <c r="K400" i="3"/>
  <c r="K262" i="3"/>
  <c r="K256" i="3"/>
  <c r="J387" i="3"/>
  <c r="I387" i="3"/>
  <c r="H387" i="3"/>
  <c r="J488" i="3"/>
  <c r="J487" i="3" s="1"/>
  <c r="I488" i="3"/>
  <c r="I487" i="3" s="1"/>
  <c r="H488" i="3"/>
  <c r="J466" i="3"/>
  <c r="J465" i="3" s="1"/>
  <c r="I466" i="3"/>
  <c r="I465" i="3" s="1"/>
  <c r="H466" i="3"/>
  <c r="J401" i="3"/>
  <c r="J398" i="3" s="1"/>
  <c r="I401" i="3"/>
  <c r="I398" i="3" s="1"/>
  <c r="H401" i="3"/>
  <c r="I342" i="3"/>
  <c r="J342" i="3"/>
  <c r="J343" i="3"/>
  <c r="I343" i="3"/>
  <c r="H343" i="3"/>
  <c r="I341" i="3" l="1"/>
  <c r="K459" i="3"/>
  <c r="J341" i="3"/>
  <c r="K387" i="3"/>
  <c r="K401" i="3"/>
  <c r="K398" i="3" s="1"/>
  <c r="K466" i="3"/>
  <c r="K488" i="3"/>
  <c r="K343" i="3"/>
  <c r="K342" i="3"/>
  <c r="H342" i="3"/>
  <c r="K487" i="3" l="1"/>
  <c r="K341" i="3"/>
  <c r="K465" i="3"/>
  <c r="J54" i="3" l="1"/>
  <c r="H54" i="3"/>
  <c r="J56" i="3"/>
  <c r="J55" i="3" s="1"/>
  <c r="I56" i="3"/>
  <c r="I55" i="3" s="1"/>
  <c r="H56" i="3"/>
  <c r="J498" i="3"/>
  <c r="I498" i="3"/>
  <c r="H498" i="3"/>
  <c r="J497" i="3"/>
  <c r="I497" i="3"/>
  <c r="H497" i="3"/>
  <c r="J495" i="3"/>
  <c r="I495" i="3"/>
  <c r="H495" i="3"/>
  <c r="J494" i="3"/>
  <c r="I494" i="3"/>
  <c r="H494" i="3"/>
  <c r="J492" i="3"/>
  <c r="I492" i="3"/>
  <c r="H492" i="3"/>
  <c r="J491" i="3"/>
  <c r="I491" i="3"/>
  <c r="H491" i="3"/>
  <c r="J490" i="3"/>
  <c r="I490" i="3"/>
  <c r="H490" i="3"/>
  <c r="J133" i="3"/>
  <c r="I133" i="3"/>
  <c r="H133" i="3"/>
  <c r="J132" i="3"/>
  <c r="I132" i="3"/>
  <c r="H132" i="3"/>
  <c r="J486" i="3"/>
  <c r="I486" i="3"/>
  <c r="H486" i="3"/>
  <c r="J485" i="3"/>
  <c r="I485" i="3"/>
  <c r="H485" i="3"/>
  <c r="J483" i="3"/>
  <c r="I483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7" i="3"/>
  <c r="I477" i="3"/>
  <c r="H477" i="3"/>
  <c r="J476" i="3"/>
  <c r="I476" i="3"/>
  <c r="H476" i="3"/>
  <c r="J475" i="3"/>
  <c r="I475" i="3"/>
  <c r="H475" i="3"/>
  <c r="J474" i="3"/>
  <c r="I474" i="3"/>
  <c r="H474" i="3"/>
  <c r="J473" i="3"/>
  <c r="I473" i="3"/>
  <c r="H473" i="3"/>
  <c r="J472" i="3"/>
  <c r="I472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58" i="3"/>
  <c r="J457" i="3" s="1"/>
  <c r="I458" i="3"/>
  <c r="I457" i="3" s="1"/>
  <c r="H458" i="3"/>
  <c r="J456" i="3"/>
  <c r="I456" i="3"/>
  <c r="H456" i="3"/>
  <c r="J455" i="3"/>
  <c r="I455" i="3"/>
  <c r="H455" i="3"/>
  <c r="J454" i="3"/>
  <c r="I454" i="3"/>
  <c r="H454" i="3"/>
  <c r="J453" i="3"/>
  <c r="I453" i="3"/>
  <c r="H453" i="3"/>
  <c r="J452" i="3"/>
  <c r="I452" i="3"/>
  <c r="H452" i="3"/>
  <c r="J451" i="3"/>
  <c r="I451" i="3"/>
  <c r="H451" i="3"/>
  <c r="J450" i="3"/>
  <c r="I450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4" i="3"/>
  <c r="I444" i="3"/>
  <c r="H444" i="3"/>
  <c r="J443" i="3"/>
  <c r="I443" i="3"/>
  <c r="H443" i="3"/>
  <c r="J442" i="3"/>
  <c r="I442" i="3"/>
  <c r="H442" i="3"/>
  <c r="J441" i="3"/>
  <c r="I441" i="3"/>
  <c r="H441" i="3"/>
  <c r="J440" i="3"/>
  <c r="I440" i="3"/>
  <c r="H440" i="3"/>
  <c r="J439" i="3"/>
  <c r="I439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J432" i="3"/>
  <c r="I432" i="3"/>
  <c r="H432" i="3"/>
  <c r="J431" i="3"/>
  <c r="I431" i="3"/>
  <c r="H431" i="3"/>
  <c r="J430" i="3"/>
  <c r="I430" i="3"/>
  <c r="H430" i="3"/>
  <c r="J429" i="3"/>
  <c r="I429" i="3"/>
  <c r="H429" i="3"/>
  <c r="J428" i="3"/>
  <c r="I428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2" i="3"/>
  <c r="J421" i="3" s="1"/>
  <c r="I422" i="3"/>
  <c r="I421" i="3" s="1"/>
  <c r="H422" i="3"/>
  <c r="J420" i="3"/>
  <c r="I420" i="3"/>
  <c r="H420" i="3"/>
  <c r="J419" i="3"/>
  <c r="I419" i="3"/>
  <c r="H419" i="3"/>
  <c r="J418" i="3"/>
  <c r="I418" i="3"/>
  <c r="H418" i="3"/>
  <c r="J417" i="3"/>
  <c r="I417" i="3"/>
  <c r="H417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J411" i="3"/>
  <c r="I411" i="3"/>
  <c r="H411" i="3"/>
  <c r="J409" i="3"/>
  <c r="I409" i="3"/>
  <c r="H409" i="3"/>
  <c r="J408" i="3"/>
  <c r="I408" i="3"/>
  <c r="H408" i="3"/>
  <c r="J407" i="3"/>
  <c r="I407" i="3"/>
  <c r="H407" i="3"/>
  <c r="J406" i="3"/>
  <c r="I406" i="3"/>
  <c r="H406" i="3"/>
  <c r="J405" i="3"/>
  <c r="I405" i="3"/>
  <c r="H405" i="3"/>
  <c r="J404" i="3"/>
  <c r="I404" i="3"/>
  <c r="H404" i="3"/>
  <c r="J403" i="3"/>
  <c r="I403" i="3"/>
  <c r="H403" i="3"/>
  <c r="J397" i="3"/>
  <c r="I397" i="3"/>
  <c r="H397" i="3"/>
  <c r="J396" i="3"/>
  <c r="I396" i="3"/>
  <c r="H396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J388" i="3"/>
  <c r="J386" i="3" s="1"/>
  <c r="I388" i="3"/>
  <c r="I386" i="3" s="1"/>
  <c r="H388" i="3"/>
  <c r="J385" i="3"/>
  <c r="J384" i="3" s="1"/>
  <c r="I385" i="3"/>
  <c r="I384" i="3" s="1"/>
  <c r="H385" i="3"/>
  <c r="J383" i="3"/>
  <c r="J382" i="3" s="1"/>
  <c r="I383" i="3"/>
  <c r="I382" i="3" s="1"/>
  <c r="H383" i="3"/>
  <c r="J381" i="3"/>
  <c r="I381" i="3"/>
  <c r="H381" i="3"/>
  <c r="J380" i="3"/>
  <c r="I380" i="3"/>
  <c r="H380" i="3"/>
  <c r="J379" i="3"/>
  <c r="I379" i="3"/>
  <c r="H379" i="3"/>
  <c r="J378" i="3"/>
  <c r="I378" i="3"/>
  <c r="H378" i="3"/>
  <c r="J377" i="3"/>
  <c r="I377" i="3"/>
  <c r="H377" i="3"/>
  <c r="J376" i="3"/>
  <c r="I376" i="3"/>
  <c r="H376" i="3"/>
  <c r="J375" i="3"/>
  <c r="I375" i="3"/>
  <c r="H375" i="3"/>
  <c r="J374" i="3"/>
  <c r="I374" i="3"/>
  <c r="H374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J366" i="3"/>
  <c r="I366" i="3"/>
  <c r="H366" i="3"/>
  <c r="J365" i="3"/>
  <c r="I365" i="3"/>
  <c r="H365" i="3"/>
  <c r="J364" i="3"/>
  <c r="I364" i="3"/>
  <c r="H364" i="3"/>
  <c r="J363" i="3"/>
  <c r="I363" i="3"/>
  <c r="H363" i="3"/>
  <c r="J362" i="3"/>
  <c r="I362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J356" i="3"/>
  <c r="I356" i="3"/>
  <c r="H356" i="3"/>
  <c r="J355" i="3"/>
  <c r="I355" i="3"/>
  <c r="H355" i="3"/>
  <c r="J123" i="3"/>
  <c r="I123" i="3"/>
  <c r="H123" i="3"/>
  <c r="J122" i="3"/>
  <c r="I122" i="3"/>
  <c r="H122" i="3"/>
  <c r="J120" i="3"/>
  <c r="I120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J114" i="3"/>
  <c r="I114" i="3"/>
  <c r="H114" i="3"/>
  <c r="J113" i="3"/>
  <c r="I113" i="3"/>
  <c r="H113" i="3"/>
  <c r="J112" i="3"/>
  <c r="I112" i="3"/>
  <c r="H112" i="3"/>
  <c r="J111" i="3"/>
  <c r="I111" i="3"/>
  <c r="H111" i="3"/>
  <c r="J110" i="3"/>
  <c r="I110" i="3"/>
  <c r="H110" i="3"/>
  <c r="J109" i="3"/>
  <c r="I109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353" i="3"/>
  <c r="I353" i="3"/>
  <c r="H353" i="3"/>
  <c r="J352" i="3"/>
  <c r="I352" i="3"/>
  <c r="H352" i="3"/>
  <c r="J351" i="3"/>
  <c r="I351" i="3"/>
  <c r="H351" i="3"/>
  <c r="J350" i="3"/>
  <c r="I350" i="3"/>
  <c r="H350" i="3"/>
  <c r="J348" i="3"/>
  <c r="I348" i="3"/>
  <c r="H348" i="3"/>
  <c r="J347" i="3"/>
  <c r="I347" i="3"/>
  <c r="H347" i="3"/>
  <c r="J346" i="3"/>
  <c r="I346" i="3"/>
  <c r="H346" i="3"/>
  <c r="J345" i="3"/>
  <c r="I345" i="3"/>
  <c r="H345" i="3"/>
  <c r="J340" i="3"/>
  <c r="I340" i="3"/>
  <c r="H340" i="3"/>
  <c r="J339" i="3"/>
  <c r="I339" i="3"/>
  <c r="H339" i="3"/>
  <c r="J338" i="3"/>
  <c r="I338" i="3"/>
  <c r="H338" i="3"/>
  <c r="J337" i="3"/>
  <c r="I337" i="3"/>
  <c r="H337" i="3"/>
  <c r="J335" i="3"/>
  <c r="I335" i="3"/>
  <c r="H335" i="3"/>
  <c r="J334" i="3"/>
  <c r="I334" i="3"/>
  <c r="H334" i="3"/>
  <c r="J333" i="3"/>
  <c r="I333" i="3"/>
  <c r="H333" i="3"/>
  <c r="J332" i="3"/>
  <c r="I332" i="3"/>
  <c r="H332" i="3"/>
  <c r="J331" i="3"/>
  <c r="I331" i="3"/>
  <c r="H331" i="3"/>
  <c r="J330" i="3"/>
  <c r="I330" i="3"/>
  <c r="H330" i="3"/>
  <c r="J318" i="3"/>
  <c r="I318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J312" i="3"/>
  <c r="I312" i="3"/>
  <c r="H312" i="3"/>
  <c r="J311" i="3"/>
  <c r="I311" i="3"/>
  <c r="H311" i="3"/>
  <c r="J310" i="3"/>
  <c r="I310" i="3"/>
  <c r="H310" i="3"/>
  <c r="J309" i="3"/>
  <c r="I309" i="3"/>
  <c r="H309" i="3"/>
  <c r="J308" i="3"/>
  <c r="I308" i="3"/>
  <c r="H308" i="3"/>
  <c r="J307" i="3"/>
  <c r="I307" i="3"/>
  <c r="H307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J290" i="3"/>
  <c r="I290" i="3"/>
  <c r="H290" i="3"/>
  <c r="J289" i="3"/>
  <c r="I289" i="3"/>
  <c r="H289" i="3"/>
  <c r="J288" i="3"/>
  <c r="I288" i="3"/>
  <c r="H288" i="3"/>
  <c r="J287" i="3"/>
  <c r="I287" i="3"/>
  <c r="H287" i="3"/>
  <c r="J286" i="3"/>
  <c r="I286" i="3"/>
  <c r="H286" i="3"/>
  <c r="J285" i="3"/>
  <c r="I285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J279" i="3"/>
  <c r="I279" i="3"/>
  <c r="H279" i="3"/>
  <c r="J278" i="3"/>
  <c r="I278" i="3"/>
  <c r="H278" i="3"/>
  <c r="J277" i="3"/>
  <c r="I277" i="3"/>
  <c r="H277" i="3"/>
  <c r="J276" i="3"/>
  <c r="I276" i="3"/>
  <c r="H276" i="3"/>
  <c r="J275" i="3"/>
  <c r="I275" i="3"/>
  <c r="H275" i="3"/>
  <c r="J263" i="3"/>
  <c r="J255" i="3" s="1"/>
  <c r="I263" i="3"/>
  <c r="I255" i="3" s="1"/>
  <c r="H263" i="3"/>
  <c r="J254" i="3"/>
  <c r="I254" i="3"/>
  <c r="H254" i="3"/>
  <c r="J253" i="3"/>
  <c r="I253" i="3"/>
  <c r="H253" i="3"/>
  <c r="J252" i="3"/>
  <c r="I252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J246" i="3"/>
  <c r="I246" i="3"/>
  <c r="H246" i="3"/>
  <c r="J245" i="3"/>
  <c r="I245" i="3"/>
  <c r="H245" i="3"/>
  <c r="J244" i="3"/>
  <c r="I244" i="3"/>
  <c r="H244" i="3"/>
  <c r="J243" i="3"/>
  <c r="I243" i="3"/>
  <c r="H243" i="3"/>
  <c r="J242" i="3"/>
  <c r="I242" i="3"/>
  <c r="H242" i="3"/>
  <c r="J241" i="3"/>
  <c r="I241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J235" i="3"/>
  <c r="I235" i="3"/>
  <c r="H235" i="3"/>
  <c r="J234" i="3"/>
  <c r="I234" i="3"/>
  <c r="H234" i="3"/>
  <c r="J233" i="3"/>
  <c r="I233" i="3"/>
  <c r="H233" i="3"/>
  <c r="J232" i="3"/>
  <c r="I232" i="3"/>
  <c r="H232" i="3"/>
  <c r="J231" i="3"/>
  <c r="I231" i="3"/>
  <c r="H231" i="3"/>
  <c r="J230" i="3"/>
  <c r="I230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J224" i="3"/>
  <c r="I224" i="3"/>
  <c r="H224" i="3"/>
  <c r="J223" i="3"/>
  <c r="I223" i="3"/>
  <c r="H223" i="3"/>
  <c r="J222" i="3"/>
  <c r="I222" i="3"/>
  <c r="H222" i="3"/>
  <c r="J220" i="3"/>
  <c r="I220" i="3"/>
  <c r="H220" i="3"/>
  <c r="J219" i="3"/>
  <c r="I219" i="3"/>
  <c r="H219" i="3"/>
  <c r="J218" i="3"/>
  <c r="I218" i="3"/>
  <c r="H218" i="3"/>
  <c r="J217" i="3"/>
  <c r="I217" i="3"/>
  <c r="H217" i="3"/>
  <c r="J215" i="3"/>
  <c r="I215" i="3"/>
  <c r="H215" i="3"/>
  <c r="J214" i="3"/>
  <c r="I214" i="3"/>
  <c r="H214" i="3"/>
  <c r="J213" i="3"/>
  <c r="I213" i="3"/>
  <c r="H213" i="3"/>
  <c r="J212" i="3"/>
  <c r="I212" i="3"/>
  <c r="H212" i="3"/>
  <c r="J93" i="3"/>
  <c r="J92" i="3" s="1"/>
  <c r="I93" i="3"/>
  <c r="I92" i="3" s="1"/>
  <c r="H93" i="3"/>
  <c r="J210" i="3"/>
  <c r="I210" i="3"/>
  <c r="H210" i="3"/>
  <c r="J209" i="3"/>
  <c r="I209" i="3"/>
  <c r="H209" i="3"/>
  <c r="J208" i="3"/>
  <c r="I208" i="3"/>
  <c r="H208" i="3"/>
  <c r="J207" i="3"/>
  <c r="I207" i="3"/>
  <c r="H207" i="3"/>
  <c r="J206" i="3"/>
  <c r="I206" i="3"/>
  <c r="H206" i="3"/>
  <c r="J205" i="3"/>
  <c r="I205" i="3"/>
  <c r="H205" i="3"/>
  <c r="J203" i="3"/>
  <c r="I203" i="3"/>
  <c r="H203" i="3"/>
  <c r="J202" i="3"/>
  <c r="I202" i="3"/>
  <c r="H202" i="3"/>
  <c r="J201" i="3"/>
  <c r="I201" i="3"/>
  <c r="H201" i="3"/>
  <c r="J200" i="3"/>
  <c r="I200" i="3"/>
  <c r="H200" i="3"/>
  <c r="J199" i="3"/>
  <c r="I199" i="3"/>
  <c r="H199" i="3"/>
  <c r="J198" i="3"/>
  <c r="I198" i="3"/>
  <c r="H198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J125" i="3"/>
  <c r="I125" i="3"/>
  <c r="H125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J191" i="3"/>
  <c r="I191" i="3"/>
  <c r="H191" i="3"/>
  <c r="J190" i="3"/>
  <c r="I190" i="3"/>
  <c r="H190" i="3"/>
  <c r="J189" i="3"/>
  <c r="I189" i="3"/>
  <c r="H189" i="3"/>
  <c r="J188" i="3"/>
  <c r="I188" i="3"/>
  <c r="H188" i="3"/>
  <c r="J187" i="3"/>
  <c r="I187" i="3"/>
  <c r="H187" i="3"/>
  <c r="J186" i="3"/>
  <c r="I186" i="3"/>
  <c r="H186" i="3"/>
  <c r="J185" i="3"/>
  <c r="I185" i="3"/>
  <c r="H185" i="3"/>
  <c r="J183" i="3"/>
  <c r="I183" i="3"/>
  <c r="H183" i="3"/>
  <c r="J182" i="3"/>
  <c r="I182" i="3"/>
  <c r="H182" i="3"/>
  <c r="J181" i="3"/>
  <c r="I181" i="3"/>
  <c r="H181" i="3"/>
  <c r="J180" i="3"/>
  <c r="I180" i="3"/>
  <c r="H180" i="3"/>
  <c r="J179" i="3"/>
  <c r="I179" i="3"/>
  <c r="H179" i="3"/>
  <c r="J178" i="3"/>
  <c r="I178" i="3"/>
  <c r="H178" i="3"/>
  <c r="J177" i="3"/>
  <c r="I177" i="3"/>
  <c r="H177" i="3"/>
  <c r="J176" i="3"/>
  <c r="I176" i="3"/>
  <c r="H176" i="3"/>
  <c r="J175" i="3"/>
  <c r="I175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J169" i="3"/>
  <c r="I169" i="3"/>
  <c r="H169" i="3"/>
  <c r="J168" i="3"/>
  <c r="I168" i="3"/>
  <c r="H168" i="3"/>
  <c r="J167" i="3"/>
  <c r="I167" i="3"/>
  <c r="H167" i="3"/>
  <c r="J166" i="3"/>
  <c r="I166" i="3"/>
  <c r="H166" i="3"/>
  <c r="J165" i="3"/>
  <c r="I165" i="3"/>
  <c r="H165" i="3"/>
  <c r="J164" i="3"/>
  <c r="I164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J158" i="3"/>
  <c r="I158" i="3"/>
  <c r="H158" i="3"/>
  <c r="J157" i="3"/>
  <c r="I157" i="3"/>
  <c r="H157" i="3"/>
  <c r="J156" i="3"/>
  <c r="I156" i="3"/>
  <c r="H156" i="3"/>
  <c r="J155" i="3"/>
  <c r="I155" i="3"/>
  <c r="H155" i="3"/>
  <c r="J154" i="3"/>
  <c r="I154" i="3"/>
  <c r="H154" i="3"/>
  <c r="J153" i="3"/>
  <c r="I153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J147" i="3"/>
  <c r="I147" i="3"/>
  <c r="H147" i="3"/>
  <c r="J146" i="3"/>
  <c r="I146" i="3"/>
  <c r="H146" i="3"/>
  <c r="J91" i="3"/>
  <c r="I91" i="3"/>
  <c r="H91" i="3"/>
  <c r="J90" i="3"/>
  <c r="I90" i="3"/>
  <c r="H90" i="3"/>
  <c r="J89" i="3"/>
  <c r="I89" i="3"/>
  <c r="H89" i="3"/>
  <c r="J88" i="3"/>
  <c r="I88" i="3"/>
  <c r="H88" i="3"/>
  <c r="J87" i="3"/>
  <c r="I87" i="3"/>
  <c r="H87" i="3"/>
  <c r="J85" i="3"/>
  <c r="I85" i="3"/>
  <c r="H85" i="3"/>
  <c r="J84" i="3"/>
  <c r="I84" i="3"/>
  <c r="H84" i="3"/>
  <c r="J83" i="3"/>
  <c r="I83" i="3"/>
  <c r="H83" i="3"/>
  <c r="J82" i="3"/>
  <c r="I82" i="3"/>
  <c r="H82" i="3"/>
  <c r="J81" i="3"/>
  <c r="I81" i="3"/>
  <c r="H81" i="3"/>
  <c r="J80" i="3"/>
  <c r="I80" i="3"/>
  <c r="H80" i="3"/>
  <c r="J79" i="3"/>
  <c r="I79" i="3"/>
  <c r="H79" i="3"/>
  <c r="J78" i="3"/>
  <c r="I78" i="3"/>
  <c r="H78" i="3"/>
  <c r="J76" i="3"/>
  <c r="I76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J70" i="3"/>
  <c r="I70" i="3"/>
  <c r="H70" i="3"/>
  <c r="J69" i="3"/>
  <c r="I69" i="3"/>
  <c r="H69" i="3"/>
  <c r="J67" i="3"/>
  <c r="I67" i="3"/>
  <c r="H67" i="3"/>
  <c r="J66" i="3"/>
  <c r="I66" i="3"/>
  <c r="H66" i="3"/>
  <c r="J65" i="3"/>
  <c r="I65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J59" i="3"/>
  <c r="I59" i="3"/>
  <c r="H59" i="3"/>
  <c r="J58" i="3"/>
  <c r="I58" i="3"/>
  <c r="H58" i="3"/>
  <c r="J53" i="3"/>
  <c r="I53" i="3"/>
  <c r="H53" i="3"/>
  <c r="J52" i="3"/>
  <c r="I52" i="3"/>
  <c r="H52" i="3"/>
  <c r="J50" i="3"/>
  <c r="I50" i="3"/>
  <c r="H50" i="3"/>
  <c r="J49" i="3"/>
  <c r="I49" i="3"/>
  <c r="H49" i="3"/>
  <c r="J48" i="3"/>
  <c r="I48" i="3"/>
  <c r="H48" i="3"/>
  <c r="J47" i="3"/>
  <c r="I47" i="3"/>
  <c r="H47" i="3"/>
  <c r="J46" i="3"/>
  <c r="I46" i="3"/>
  <c r="H46" i="3"/>
  <c r="J45" i="3"/>
  <c r="I45" i="3"/>
  <c r="H45" i="3"/>
  <c r="J44" i="3"/>
  <c r="I44" i="3"/>
  <c r="H44" i="3"/>
  <c r="J43" i="3"/>
  <c r="I43" i="3"/>
  <c r="H43" i="3"/>
  <c r="J41" i="3"/>
  <c r="I41" i="3"/>
  <c r="H41" i="3"/>
  <c r="J40" i="3"/>
  <c r="I40" i="3"/>
  <c r="H40" i="3"/>
  <c r="J39" i="3"/>
  <c r="I39" i="3"/>
  <c r="H39" i="3"/>
  <c r="J38" i="3"/>
  <c r="I38" i="3"/>
  <c r="H38" i="3"/>
  <c r="J36" i="3"/>
  <c r="I36" i="3"/>
  <c r="H36" i="3"/>
  <c r="J35" i="3"/>
  <c r="I35" i="3"/>
  <c r="H35" i="3"/>
  <c r="J34" i="3"/>
  <c r="I34" i="3"/>
  <c r="H34" i="3"/>
  <c r="J33" i="3"/>
  <c r="I33" i="3"/>
  <c r="H33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J26" i="3"/>
  <c r="I26" i="3"/>
  <c r="H26" i="3"/>
  <c r="J25" i="3"/>
  <c r="I25" i="3"/>
  <c r="H25" i="3"/>
  <c r="J23" i="3"/>
  <c r="I23" i="3"/>
  <c r="H23" i="3"/>
  <c r="J22" i="3"/>
  <c r="I22" i="3"/>
  <c r="H22" i="3"/>
  <c r="J21" i="3"/>
  <c r="I21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J15" i="3"/>
  <c r="I15" i="3"/>
  <c r="H15" i="3"/>
  <c r="J14" i="3"/>
  <c r="I14" i="3"/>
  <c r="H14" i="3"/>
  <c r="J13" i="3"/>
  <c r="I13" i="3"/>
  <c r="H13" i="3"/>
  <c r="J12" i="3"/>
  <c r="I12" i="3"/>
  <c r="H12" i="3"/>
  <c r="J11" i="3"/>
  <c r="I11" i="3"/>
  <c r="H11" i="3"/>
  <c r="J9" i="3"/>
  <c r="J8" i="3" s="1"/>
  <c r="I9" i="3"/>
  <c r="I8" i="3" s="1"/>
  <c r="H9" i="3"/>
  <c r="J7" i="3"/>
  <c r="I7" i="3"/>
  <c r="H7" i="3"/>
  <c r="J6" i="3"/>
  <c r="I6" i="3"/>
  <c r="H6" i="3"/>
  <c r="I267" i="3" l="1"/>
  <c r="J267" i="3"/>
  <c r="J124" i="3"/>
  <c r="I211" i="3"/>
  <c r="I221" i="3"/>
  <c r="I336" i="3"/>
  <c r="I410" i="3"/>
  <c r="J416" i="3"/>
  <c r="J484" i="3"/>
  <c r="J489" i="3"/>
  <c r="I493" i="3"/>
  <c r="I216" i="3"/>
  <c r="I344" i="3"/>
  <c r="I104" i="3"/>
  <c r="I121" i="3"/>
  <c r="J402" i="3"/>
  <c r="I478" i="3"/>
  <c r="I57" i="3"/>
  <c r="J184" i="3"/>
  <c r="J204" i="3"/>
  <c r="I24" i="3"/>
  <c r="J344" i="3"/>
  <c r="J104" i="3"/>
  <c r="I395" i="3"/>
  <c r="J410" i="3"/>
  <c r="I433" i="3"/>
  <c r="I10" i="3"/>
  <c r="J24" i="3"/>
  <c r="I32" i="3"/>
  <c r="I37" i="3"/>
  <c r="I42" i="3"/>
  <c r="I68" i="3"/>
  <c r="I77" i="3"/>
  <c r="I86" i="3"/>
  <c r="J145" i="3"/>
  <c r="J197" i="3"/>
  <c r="I329" i="3"/>
  <c r="I354" i="3"/>
  <c r="I367" i="3"/>
  <c r="J373" i="3"/>
  <c r="I389" i="3"/>
  <c r="J395" i="3"/>
  <c r="I423" i="3"/>
  <c r="J433" i="3"/>
  <c r="I445" i="3"/>
  <c r="I467" i="3"/>
  <c r="J131" i="3"/>
  <c r="I496" i="3"/>
  <c r="J57" i="3"/>
  <c r="I145" i="3"/>
  <c r="I197" i="3"/>
  <c r="J211" i="3"/>
  <c r="J216" i="3"/>
  <c r="J221" i="3"/>
  <c r="J336" i="3"/>
  <c r="J121" i="3"/>
  <c r="I373" i="3"/>
  <c r="J478" i="3"/>
  <c r="I131" i="3"/>
  <c r="J493" i="3"/>
  <c r="J10" i="3"/>
  <c r="J32" i="3"/>
  <c r="J37" i="3"/>
  <c r="J42" i="3"/>
  <c r="J51" i="3"/>
  <c r="J68" i="3"/>
  <c r="J77" i="3"/>
  <c r="J86" i="3"/>
  <c r="I184" i="3"/>
  <c r="I124" i="3"/>
  <c r="I204" i="3"/>
  <c r="J329" i="3"/>
  <c r="J354" i="3"/>
  <c r="J367" i="3"/>
  <c r="J389" i="3"/>
  <c r="I402" i="3"/>
  <c r="I416" i="3"/>
  <c r="J423" i="3"/>
  <c r="J445" i="3"/>
  <c r="J467" i="3"/>
  <c r="I484" i="3"/>
  <c r="I489" i="3"/>
  <c r="J496" i="3"/>
  <c r="K56" i="3"/>
  <c r="I54" i="3"/>
  <c r="I51" i="3" s="1"/>
  <c r="K7" i="3"/>
  <c r="K17" i="3"/>
  <c r="K26" i="3"/>
  <c r="K409" i="3"/>
  <c r="K149" i="3"/>
  <c r="K118" i="3"/>
  <c r="K358" i="3"/>
  <c r="K179" i="3"/>
  <c r="K199" i="3"/>
  <c r="K385" i="3"/>
  <c r="K45" i="3"/>
  <c r="K232" i="3"/>
  <c r="K275" i="3"/>
  <c r="K311" i="3"/>
  <c r="K312" i="3"/>
  <c r="K330" i="3"/>
  <c r="K408" i="3"/>
  <c r="K418" i="3"/>
  <c r="K428" i="3"/>
  <c r="K454" i="3"/>
  <c r="K472" i="3"/>
  <c r="K480" i="3"/>
  <c r="K490" i="3"/>
  <c r="K356" i="3"/>
  <c r="K396" i="3"/>
  <c r="K174" i="3"/>
  <c r="K182" i="3"/>
  <c r="K191" i="3"/>
  <c r="K202" i="3"/>
  <c r="K345" i="3"/>
  <c r="K377" i="3"/>
  <c r="K437" i="3"/>
  <c r="K193" i="3"/>
  <c r="K129" i="3"/>
  <c r="K223" i="3"/>
  <c r="K290" i="3"/>
  <c r="K366" i="3"/>
  <c r="K155" i="3"/>
  <c r="K171" i="3"/>
  <c r="K226" i="3"/>
  <c r="K161" i="3"/>
  <c r="K352" i="3"/>
  <c r="K200" i="3"/>
  <c r="K13" i="3"/>
  <c r="K30" i="3"/>
  <c r="K72" i="3"/>
  <c r="K81" i="3"/>
  <c r="K181" i="3"/>
  <c r="K201" i="3"/>
  <c r="K210" i="3"/>
  <c r="K381" i="3"/>
  <c r="K451" i="3"/>
  <c r="K469" i="3"/>
  <c r="K476" i="3"/>
  <c r="K486" i="3"/>
  <c r="K497" i="3"/>
  <c r="K217" i="3"/>
  <c r="K105" i="3"/>
  <c r="K113" i="3"/>
  <c r="K288" i="3"/>
  <c r="K186" i="3"/>
  <c r="K194" i="3"/>
  <c r="K206" i="3"/>
  <c r="K65" i="3"/>
  <c r="K183" i="3"/>
  <c r="K128" i="3"/>
  <c r="K212" i="3"/>
  <c r="K222" i="3"/>
  <c r="K230" i="3"/>
  <c r="K238" i="3"/>
  <c r="K246" i="3"/>
  <c r="K254" i="3"/>
  <c r="K314" i="3"/>
  <c r="K332" i="3"/>
  <c r="K117" i="3"/>
  <c r="K21" i="3"/>
  <c r="K40" i="3"/>
  <c r="K208" i="3"/>
  <c r="K277" i="3"/>
  <c r="K394" i="3"/>
  <c r="K446" i="3"/>
  <c r="K6" i="3"/>
  <c r="K16" i="3"/>
  <c r="K25" i="3"/>
  <c r="K49" i="3"/>
  <c r="K62" i="3"/>
  <c r="K71" i="3"/>
  <c r="K89" i="3"/>
  <c r="K151" i="3"/>
  <c r="K159" i="3"/>
  <c r="K167" i="3"/>
  <c r="K189" i="3"/>
  <c r="K220" i="3"/>
  <c r="K308" i="3"/>
  <c r="K316" i="3"/>
  <c r="K334" i="3"/>
  <c r="K108" i="3"/>
  <c r="K122" i="3"/>
  <c r="K361" i="3"/>
  <c r="K379" i="3"/>
  <c r="K28" i="3"/>
  <c r="K87" i="3"/>
  <c r="K165" i="3"/>
  <c r="K218" i="3"/>
  <c r="K224" i="3"/>
  <c r="K227" i="3"/>
  <c r="K243" i="3"/>
  <c r="K294" i="3"/>
  <c r="K126" i="3"/>
  <c r="K281" i="3"/>
  <c r="K339" i="3"/>
  <c r="K109" i="3"/>
  <c r="K362" i="3"/>
  <c r="K371" i="3"/>
  <c r="K176" i="3"/>
  <c r="K33" i="3"/>
  <c r="K48" i="3"/>
  <c r="K61" i="3"/>
  <c r="K84" i="3"/>
  <c r="K188" i="3"/>
  <c r="K196" i="3"/>
  <c r="K228" i="3"/>
  <c r="K236" i="3"/>
  <c r="K249" i="3"/>
  <c r="K252" i="3"/>
  <c r="K348" i="3"/>
  <c r="K107" i="3"/>
  <c r="K120" i="3"/>
  <c r="K360" i="3"/>
  <c r="K369" i="3"/>
  <c r="K11" i="3"/>
  <c r="K19" i="3"/>
  <c r="K38" i="3"/>
  <c r="K177" i="3"/>
  <c r="K205" i="3"/>
  <c r="K235" i="3"/>
  <c r="K278" i="3"/>
  <c r="K364" i="3"/>
  <c r="K153" i="3"/>
  <c r="K31" i="3"/>
  <c r="K41" i="3"/>
  <c r="K47" i="3"/>
  <c r="K78" i="3"/>
  <c r="K154" i="3"/>
  <c r="K175" i="3"/>
  <c r="K180" i="3"/>
  <c r="K127" i="3"/>
  <c r="K213" i="3"/>
  <c r="K219" i="3"/>
  <c r="K233" i="3"/>
  <c r="K241" i="3"/>
  <c r="K284" i="3"/>
  <c r="K289" i="3"/>
  <c r="K317" i="3"/>
  <c r="K335" i="3"/>
  <c r="K347" i="3"/>
  <c r="K114" i="3"/>
  <c r="K119" i="3"/>
  <c r="K368" i="3"/>
  <c r="K383" i="3"/>
  <c r="K392" i="3"/>
  <c r="K406" i="3"/>
  <c r="K415" i="3"/>
  <c r="K426" i="3"/>
  <c r="K435" i="3"/>
  <c r="K443" i="3"/>
  <c r="K452" i="3"/>
  <c r="K470" i="3"/>
  <c r="K477" i="3"/>
  <c r="K132" i="3"/>
  <c r="K12" i="3"/>
  <c r="K20" i="3"/>
  <c r="K35" i="3"/>
  <c r="K66" i="3"/>
  <c r="K157" i="3"/>
  <c r="K160" i="3"/>
  <c r="K168" i="3"/>
  <c r="K173" i="3"/>
  <c r="K192" i="3"/>
  <c r="K125" i="3"/>
  <c r="K130" i="3"/>
  <c r="K93" i="3"/>
  <c r="K239" i="3"/>
  <c r="K282" i="3"/>
  <c r="K315" i="3"/>
  <c r="K337" i="3"/>
  <c r="K350" i="3"/>
  <c r="K353" i="3"/>
  <c r="K112" i="3"/>
  <c r="K357" i="3"/>
  <c r="K365" i="3"/>
  <c r="K375" i="3"/>
  <c r="K380" i="3"/>
  <c r="K23" i="3"/>
  <c r="K52" i="3"/>
  <c r="K73" i="3"/>
  <c r="K88" i="3"/>
  <c r="K150" i="3"/>
  <c r="K163" i="3"/>
  <c r="K185" i="3"/>
  <c r="K190" i="3"/>
  <c r="K203" i="3"/>
  <c r="K209" i="3"/>
  <c r="K214" i="3"/>
  <c r="K229" i="3"/>
  <c r="K237" i="3"/>
  <c r="K253" i="3"/>
  <c r="K280" i="3"/>
  <c r="K293" i="3"/>
  <c r="K331" i="3"/>
  <c r="K110" i="3"/>
  <c r="K115" i="3"/>
  <c r="K355" i="3"/>
  <c r="K372" i="3"/>
  <c r="K378" i="3"/>
  <c r="K374" i="3"/>
  <c r="K69" i="3"/>
  <c r="K169" i="3"/>
  <c r="K14" i="3"/>
  <c r="K22" i="3"/>
  <c r="K44" i="3"/>
  <c r="K64" i="3"/>
  <c r="K70" i="3"/>
  <c r="K75" i="3"/>
  <c r="K79" i="3"/>
  <c r="K90" i="3"/>
  <c r="K152" i="3"/>
  <c r="K170" i="3"/>
  <c r="K187" i="3"/>
  <c r="K198" i="3"/>
  <c r="K215" i="3"/>
  <c r="K231" i="3"/>
  <c r="K251" i="3"/>
  <c r="K283" i="3"/>
  <c r="K318" i="3"/>
  <c r="K111" i="3"/>
  <c r="K116" i="3"/>
  <c r="K363" i="3"/>
  <c r="K388" i="3"/>
  <c r="K403" i="3"/>
  <c r="K412" i="3"/>
  <c r="K422" i="3"/>
  <c r="K431" i="3"/>
  <c r="K440" i="3"/>
  <c r="K449" i="3"/>
  <c r="K458" i="3"/>
  <c r="K483" i="3"/>
  <c r="K494" i="3"/>
  <c r="K498" i="3"/>
  <c r="K286" i="3"/>
  <c r="K248" i="3"/>
  <c r="K82" i="3"/>
  <c r="K15" i="3"/>
  <c r="K60" i="3"/>
  <c r="K80" i="3"/>
  <c r="K91" i="3"/>
  <c r="K276" i="3"/>
  <c r="K43" i="3"/>
  <c r="K58" i="3"/>
  <c r="K147" i="3"/>
  <c r="K9" i="3"/>
  <c r="K18" i="3"/>
  <c r="K29" i="3"/>
  <c r="K39" i="3"/>
  <c r="K50" i="3"/>
  <c r="K63" i="3"/>
  <c r="K83" i="3"/>
  <c r="K158" i="3"/>
  <c r="K166" i="3"/>
  <c r="K178" i="3"/>
  <c r="K195" i="3"/>
  <c r="K207" i="3"/>
  <c r="K225" i="3"/>
  <c r="K240" i="3"/>
  <c r="K245" i="3"/>
  <c r="K263" i="3"/>
  <c r="K255" i="3" s="1"/>
  <c r="K287" i="3"/>
  <c r="K292" i="3"/>
  <c r="K309" i="3"/>
  <c r="K338" i="3"/>
  <c r="K123" i="3"/>
  <c r="K359" i="3"/>
  <c r="K370" i="3"/>
  <c r="K376" i="3"/>
  <c r="K393" i="3"/>
  <c r="K407" i="3"/>
  <c r="K417" i="3"/>
  <c r="K427" i="3"/>
  <c r="K436" i="3"/>
  <c r="K444" i="3"/>
  <c r="K453" i="3"/>
  <c r="K471" i="3"/>
  <c r="K479" i="3"/>
  <c r="K133" i="3"/>
  <c r="K34" i="3"/>
  <c r="K53" i="3"/>
  <c r="K74" i="3"/>
  <c r="K146" i="3"/>
  <c r="K162" i="3"/>
  <c r="K242" i="3"/>
  <c r="K247" i="3"/>
  <c r="K27" i="3"/>
  <c r="K46" i="3"/>
  <c r="K67" i="3"/>
  <c r="K85" i="3"/>
  <c r="K156" i="3"/>
  <c r="K172" i="3"/>
  <c r="K346" i="3"/>
  <c r="K36" i="3"/>
  <c r="K59" i="3"/>
  <c r="K76" i="3"/>
  <c r="K148" i="3"/>
  <c r="K164" i="3"/>
  <c r="K310" i="3"/>
  <c r="K291" i="3"/>
  <c r="K106" i="3"/>
  <c r="K391" i="3"/>
  <c r="K405" i="3"/>
  <c r="K414" i="3"/>
  <c r="K425" i="3"/>
  <c r="K434" i="3"/>
  <c r="K442" i="3"/>
  <c r="K351" i="3"/>
  <c r="K234" i="3"/>
  <c r="K250" i="3"/>
  <c r="K285" i="3"/>
  <c r="K313" i="3"/>
  <c r="K244" i="3"/>
  <c r="K279" i="3"/>
  <c r="K307" i="3"/>
  <c r="K333" i="3"/>
  <c r="K340" i="3"/>
  <c r="K397" i="3"/>
  <c r="K411" i="3"/>
  <c r="K420" i="3"/>
  <c r="K430" i="3"/>
  <c r="K439" i="3"/>
  <c r="K448" i="3"/>
  <c r="K456" i="3"/>
  <c r="K474" i="3"/>
  <c r="K482" i="3"/>
  <c r="K492" i="3"/>
  <c r="K419" i="3"/>
  <c r="K429" i="3"/>
  <c r="K438" i="3"/>
  <c r="K447" i="3"/>
  <c r="K455" i="3"/>
  <c r="K473" i="3"/>
  <c r="K481" i="3"/>
  <c r="K491" i="3"/>
  <c r="K390" i="3"/>
  <c r="K404" i="3"/>
  <c r="K413" i="3"/>
  <c r="K424" i="3"/>
  <c r="K432" i="3"/>
  <c r="K441" i="3"/>
  <c r="K450" i="3"/>
  <c r="K468" i="3"/>
  <c r="K475" i="3"/>
  <c r="K485" i="3"/>
  <c r="K495" i="3"/>
  <c r="J5" i="3"/>
  <c r="J4" i="3" s="1"/>
  <c r="I5" i="3"/>
  <c r="I4" i="3" s="1"/>
  <c r="H5" i="3"/>
  <c r="J500" i="3" l="1"/>
  <c r="K267" i="3"/>
  <c r="K484" i="3"/>
  <c r="K489" i="3"/>
  <c r="D62" i="4" s="1"/>
  <c r="K493" i="3"/>
  <c r="D63" i="4" s="1"/>
  <c r="K184" i="3"/>
  <c r="K124" i="3"/>
  <c r="K32" i="3"/>
  <c r="D7" i="4" s="1"/>
  <c r="K496" i="3"/>
  <c r="D64" i="4" s="1"/>
  <c r="K221" i="3"/>
  <c r="K329" i="3"/>
  <c r="K416" i="3"/>
  <c r="D56" i="4" s="1"/>
  <c r="K57" i="3"/>
  <c r="D12" i="4" s="1"/>
  <c r="K386" i="3"/>
  <c r="K367" i="3"/>
  <c r="D46" i="4" s="1"/>
  <c r="K77" i="3"/>
  <c r="D14" i="4" s="1"/>
  <c r="K204" i="3"/>
  <c r="K55" i="3"/>
  <c r="D11" i="4" s="1"/>
  <c r="K467" i="3"/>
  <c r="K145" i="3"/>
  <c r="D26" i="4" s="1"/>
  <c r="K42" i="3"/>
  <c r="D9" i="4" s="1"/>
  <c r="K457" i="3"/>
  <c r="D61" i="4" s="1"/>
  <c r="K421" i="3"/>
  <c r="D57" i="4" s="1"/>
  <c r="K197" i="3"/>
  <c r="D29" i="4" s="1"/>
  <c r="K336" i="3"/>
  <c r="K92" i="3"/>
  <c r="D16" i="4" s="1"/>
  <c r="K131" i="3"/>
  <c r="K86" i="3"/>
  <c r="K121" i="3"/>
  <c r="K104" i="3"/>
  <c r="D19" i="4" s="1"/>
  <c r="K344" i="3"/>
  <c r="K384" i="3"/>
  <c r="D49" i="4" s="1"/>
  <c r="K402" i="3"/>
  <c r="D54" i="4" s="1"/>
  <c r="K373" i="3"/>
  <c r="D47" i="4" s="1"/>
  <c r="K382" i="3"/>
  <c r="D48" i="4" s="1"/>
  <c r="K24" i="3"/>
  <c r="D6" i="4" s="1"/>
  <c r="K389" i="3"/>
  <c r="K10" i="3"/>
  <c r="D5" i="4" s="1"/>
  <c r="K211" i="3"/>
  <c r="D32" i="4" s="1"/>
  <c r="K423" i="3"/>
  <c r="D58" i="4" s="1"/>
  <c r="K410" i="3"/>
  <c r="D55" i="4" s="1"/>
  <c r="K433" i="3"/>
  <c r="K478" i="3"/>
  <c r="K8" i="3"/>
  <c r="D4" i="4" s="1"/>
  <c r="K68" i="3"/>
  <c r="D13" i="4" s="1"/>
  <c r="K354" i="3"/>
  <c r="K37" i="3"/>
  <c r="D8" i="4" s="1"/>
  <c r="K445" i="3"/>
  <c r="K216" i="3"/>
  <c r="D33" i="4" s="1"/>
  <c r="K395" i="3"/>
  <c r="D37" i="4"/>
  <c r="D36" i="4"/>
  <c r="K54" i="3"/>
  <c r="K51" i="3" s="1"/>
  <c r="D52" i="4"/>
  <c r="K5" i="3"/>
  <c r="D60" i="4" l="1"/>
  <c r="D53" i="4"/>
  <c r="D42" i="4"/>
  <c r="D45" i="4"/>
  <c r="D59" i="4"/>
  <c r="D50" i="4"/>
  <c r="D34" i="4"/>
  <c r="D27" i="4"/>
  <c r="D40" i="4"/>
  <c r="D15" i="4"/>
  <c r="D22" i="4"/>
  <c r="D28" i="4"/>
  <c r="D21" i="4"/>
  <c r="D51" i="4"/>
  <c r="D44" i="4"/>
  <c r="D20" i="4"/>
  <c r="D39" i="4"/>
  <c r="D35" i="4"/>
  <c r="D30" i="4"/>
  <c r="D38" i="4"/>
  <c r="D41" i="4"/>
  <c r="D43" i="4"/>
  <c r="D31" i="4"/>
  <c r="D25" i="4"/>
  <c r="J499" i="3"/>
  <c r="K502" i="3" s="1"/>
  <c r="K4" i="3"/>
  <c r="D3" i="4" s="1"/>
  <c r="D10" i="4"/>
  <c r="I500" i="3"/>
  <c r="H500" i="3"/>
  <c r="C25" i="2"/>
  <c r="B23" i="2"/>
  <c r="B16" i="2" s="1"/>
  <c r="K500" i="3" l="1"/>
  <c r="I499" i="3"/>
  <c r="F141" i="3"/>
  <c r="E70" i="4"/>
  <c r="K501" i="3" l="1"/>
  <c r="K503" i="3" s="1"/>
  <c r="K504" i="3" s="1"/>
  <c r="K505" i="3" s="1"/>
  <c r="K499" i="3"/>
  <c r="D65" i="4" s="1"/>
  <c r="D70" i="4" s="1"/>
  <c r="E25" i="4" s="1"/>
  <c r="E40" i="4" l="1"/>
  <c r="N40" i="4" s="1"/>
  <c r="E36" i="4"/>
  <c r="E38" i="4"/>
  <c r="E55" i="4"/>
  <c r="E62" i="4"/>
  <c r="E37" i="4"/>
  <c r="E29" i="4"/>
  <c r="P29" i="4" s="1"/>
  <c r="E51" i="4"/>
  <c r="E60" i="4"/>
  <c r="E58" i="4"/>
  <c r="E31" i="4"/>
  <c r="M31" i="4" s="1"/>
  <c r="E43" i="4"/>
  <c r="E64" i="4"/>
  <c r="E35" i="4"/>
  <c r="R35" i="4" s="1"/>
  <c r="E52" i="4"/>
  <c r="E32" i="4"/>
  <c r="E33" i="4"/>
  <c r="E42" i="4"/>
  <c r="E50" i="4"/>
  <c r="E63" i="4"/>
  <c r="E45" i="4"/>
  <c r="E34" i="4"/>
  <c r="E44" i="4"/>
  <c r="E26" i="4"/>
  <c r="E28" i="4"/>
  <c r="L28" i="4" s="1"/>
  <c r="E49" i="4"/>
  <c r="E27" i="4"/>
  <c r="E53" i="4"/>
  <c r="E56" i="4"/>
  <c r="L25" i="4"/>
  <c r="E30" i="4"/>
  <c r="P30" i="4" s="1"/>
  <c r="E46" i="4"/>
  <c r="E48" i="4"/>
  <c r="E39" i="4"/>
  <c r="E41" i="4"/>
  <c r="E59" i="4"/>
  <c r="E54" i="4"/>
  <c r="E57" i="4"/>
  <c r="E61" i="4"/>
  <c r="E47" i="4"/>
  <c r="I138" i="3"/>
  <c r="I137" i="3" s="1"/>
  <c r="K139" i="3" s="1"/>
  <c r="Y61" i="4" l="1"/>
  <c r="S41" i="4"/>
  <c r="V56" i="4"/>
  <c r="Y62" i="4"/>
  <c r="W50" i="4"/>
  <c r="Q33" i="4"/>
  <c r="N39" i="4"/>
  <c r="X53" i="4"/>
  <c r="T42" i="4"/>
  <c r="Y63" i="4" l="1"/>
  <c r="R36" i="4"/>
  <c r="Y60" i="4"/>
  <c r="V55" i="4"/>
  <c r="U44" i="4"/>
  <c r="W48" i="4"/>
  <c r="Y58" i="4"/>
  <c r="Q32" i="4"/>
  <c r="N38" i="4"/>
  <c r="X51" i="4"/>
  <c r="U34" i="4"/>
  <c r="W49" i="4"/>
  <c r="T66" i="4" s="1"/>
  <c r="U45" i="4"/>
  <c r="X52" i="4"/>
  <c r="M37" i="4"/>
  <c r="U46" i="4"/>
  <c r="Y59" i="4"/>
  <c r="L26" i="4"/>
  <c r="T43" i="4"/>
  <c r="S47" i="4"/>
  <c r="V57" i="4"/>
  <c r="Y64" i="4"/>
  <c r="X54" i="4"/>
  <c r="L27" i="4"/>
  <c r="S66" i="4" l="1"/>
  <c r="P66" i="4"/>
  <c r="X66" i="4"/>
  <c r="V66" i="4"/>
  <c r="M66" i="4"/>
  <c r="N66" i="4"/>
  <c r="R66" i="4"/>
  <c r="U66" i="4"/>
  <c r="W66" i="4"/>
  <c r="T68" i="4" l="1"/>
  <c r="J138" i="3"/>
  <c r="J137" i="3" l="1"/>
  <c r="K140" i="3" s="1"/>
  <c r="K141" i="3" s="1"/>
  <c r="K138" i="3"/>
  <c r="K137" i="3" s="1"/>
  <c r="D24" i="4" s="1"/>
  <c r="H138" i="3"/>
  <c r="D66" i="4" l="1"/>
  <c r="D67" i="4" s="1"/>
  <c r="D68" i="4" s="1"/>
  <c r="D69" i="4"/>
  <c r="E7" i="4" s="1"/>
  <c r="K7" i="4" s="1"/>
  <c r="K142" i="3"/>
  <c r="K143" i="3" s="1"/>
  <c r="K506" i="3" s="1"/>
  <c r="E23" i="4" l="1"/>
  <c r="J23" i="4" s="1"/>
  <c r="E17" i="4"/>
  <c r="O17" i="4" s="1"/>
  <c r="O66" i="4" s="1"/>
  <c r="E18" i="4"/>
  <c r="Q18" i="4" s="1"/>
  <c r="Q66" i="4" s="1"/>
  <c r="P68" i="4" s="1"/>
  <c r="E20" i="4"/>
  <c r="L20" i="4" s="1"/>
  <c r="E22" i="4"/>
  <c r="O22" i="4" s="1"/>
  <c r="E19" i="4"/>
  <c r="L19" i="4" s="1"/>
  <c r="E21" i="4"/>
  <c r="L21" i="4" s="1"/>
  <c r="E13" i="4"/>
  <c r="K13" i="4" s="1"/>
  <c r="E11" i="4"/>
  <c r="J11" i="4" s="1"/>
  <c r="J66" i="4" s="1"/>
  <c r="E14" i="4"/>
  <c r="K14" i="4" s="1"/>
  <c r="E16" i="4"/>
  <c r="K16" i="4" s="1"/>
  <c r="E6" i="4"/>
  <c r="H6" i="4" s="1"/>
  <c r="E8" i="4"/>
  <c r="K8" i="4" s="1"/>
  <c r="E15" i="4"/>
  <c r="K15" i="4" s="1"/>
  <c r="E4" i="4"/>
  <c r="Y4" i="4" s="1"/>
  <c r="Y66" i="4" s="1"/>
  <c r="W68" i="4" s="1"/>
  <c r="E9" i="4"/>
  <c r="G9" i="4" s="1"/>
  <c r="E10" i="4"/>
  <c r="I10" i="4" s="1"/>
  <c r="I66" i="4" s="1"/>
  <c r="E12" i="4"/>
  <c r="H12" i="4" s="1"/>
  <c r="E5" i="4"/>
  <c r="G5" i="4" s="1"/>
  <c r="E3" i="4"/>
  <c r="G3" i="4" s="1"/>
  <c r="L66" i="4" l="1"/>
  <c r="L68" i="4" s="1"/>
  <c r="K66" i="4"/>
  <c r="I68" i="4" s="1"/>
  <c r="G66" i="4"/>
  <c r="H66" i="4"/>
  <c r="G68" i="4" l="1"/>
</calcChain>
</file>

<file path=xl/sharedStrings.xml><?xml version="1.0" encoding="utf-8"?>
<sst xmlns="http://schemas.openxmlformats.org/spreadsheetml/2006/main" count="2634" uniqueCount="1535">
  <si>
    <t>ITEM</t>
  </si>
  <si>
    <t>DESCRIÇÃO DOS SERVIÇOS</t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</si>
  <si>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</si>
  <si>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</si>
  <si>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</si>
  <si>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</si>
  <si>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</si>
  <si>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</si>
  <si>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</si>
  <si>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SERVIÇOS PRELIMINARES</t>
  </si>
  <si>
    <t>UN</t>
  </si>
  <si>
    <t>BDI</t>
  </si>
  <si>
    <t>TRIBUNAL REGIONAL ELEITORAL DO PARANÁ
TRE-PR</t>
  </si>
  <si>
    <t>DEMONSTRATIVO BDI PADRÃO</t>
  </si>
  <si>
    <t>OBRA:</t>
  </si>
  <si>
    <t>ENDEREÇO:</t>
  </si>
  <si>
    <t>RESPONSÁVEL TÉCNICO:</t>
  </si>
  <si>
    <t>FÓRMULA:</t>
  </si>
  <si>
    <t>Referência:</t>
  </si>
  <si>
    <t>Construção de Edifícios</t>
  </si>
  <si>
    <t>Item</t>
  </si>
  <si>
    <t>3º Quartil</t>
  </si>
  <si>
    <t>Descrição</t>
  </si>
  <si>
    <t>AC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</si>
  <si>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</si>
  <si>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</si>
  <si>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</si>
  <si>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</si>
  <si>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</si>
  <si>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</si>
  <si>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</si>
  <si>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</si>
  <si>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</si>
  <si>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</si>
  <si>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</si>
  <si>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</si>
  <si>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</si>
  <si>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</si>
  <si>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</si>
  <si>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</si>
  <si>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bruta. no caso de desoneração na folha)</t>
  </si>
  <si>
    <t>ISS</t>
  </si>
  <si>
    <t>Base de cálculo do ISS:</t>
  </si>
  <si>
    <t>Alíquota do ISS aplicável:</t>
  </si>
  <si>
    <t>(Limitado a 5.00%)</t>
  </si>
  <si>
    <t>Referência. Fórmula e parâmetros estabelecidos pelo Acórdão 2622/2013-TCU-Plenário</t>
  </si>
  <si>
    <t>*** BDI CONFORME COMPOSIÇÃO ANÁLITICA</t>
  </si>
  <si>
    <t>.</t>
  </si>
  <si>
    <t>TRE-PR</t>
  </si>
  <si>
    <t>HENRY VAZ DREON</t>
  </si>
  <si>
    <t>Eng. Civil Henry Vaz Dreon</t>
  </si>
  <si>
    <t xml:space="preserve"> REF.: SUDECAP 01.09.01 </t>
  </si>
  <si>
    <t xml:space="preserve"> REF 74209/001 </t>
  </si>
  <si>
    <t>MOBILIZAÇÃO DE CONTAINER</t>
  </si>
  <si>
    <t>PLACA DE OBRA EM CHAPA DE ACO GALVANIZADO</t>
  </si>
  <si>
    <t>1,00</t>
  </si>
  <si>
    <t>8,00</t>
  </si>
  <si>
    <t xml:space="preserve"> 2.1 </t>
  </si>
  <si>
    <t xml:space="preserve"> 97634 </t>
  </si>
  <si>
    <t>PISO - DEMOLIÇÃO DE REVESTIMENTO CERÂMICO, DE FORMA MECANIZADA COM MARTELETE, SEM REAPROVEITAMENTO. AF_12/2017</t>
  </si>
  <si>
    <t xml:space="preserve"> 97632 </t>
  </si>
  <si>
    <t>DEMOLIÇÃO DE RODAPÉ CERÂMICO, DE FORMA MANUAL, SEM REAPROVEITAMENTO. AF_12/2017</t>
  </si>
  <si>
    <t xml:space="preserve"> 97625 </t>
  </si>
  <si>
    <t xml:space="preserve"> REF. ORSE 8387 </t>
  </si>
  <si>
    <t>REMOÇÃO DE BANCADA DE GRANITO</t>
  </si>
  <si>
    <t xml:space="preserve"> REF.: 97663 </t>
  </si>
  <si>
    <t>REMOÇÃO DE LOUÇAS, DE FORMA MANUAL, COM REAPROVEITAMENTO.</t>
  </si>
  <si>
    <t xml:space="preserve"> REF. 97666 (3) </t>
  </si>
  <si>
    <t>REMOÇÃO DE METAIS SANITÁRIOS, DE FORMA MANUAL, SIFÕES, TORNEIRAS E ENGATE FLEXIVEL. COM REAPROVEITAMENTO</t>
  </si>
  <si>
    <t xml:space="preserve"> REF. SINAPI - 97666 (4) </t>
  </si>
  <si>
    <t>REMOÇÃO DE FORMA MANUAL, COM REAPROVEITAMENTO. SABONETEIRAS E PAPELEIRAS</t>
  </si>
  <si>
    <t>M</t>
  </si>
  <si>
    <t>4,00</t>
  </si>
  <si>
    <t>5,00</t>
  </si>
  <si>
    <t>9,00</t>
  </si>
  <si>
    <t>6,00</t>
  </si>
  <si>
    <t xml:space="preserve"> 1.1 </t>
  </si>
  <si>
    <t xml:space="preserve"> COTAÇÃO </t>
  </si>
  <si>
    <t>ART (ANOTAÇÃO DE RESPONSABILIDADE TÉCNICA)</t>
  </si>
  <si>
    <t xml:space="preserve"> 1.2 </t>
  </si>
  <si>
    <t xml:space="preserve"> 1.3 </t>
  </si>
  <si>
    <t>16,00</t>
  </si>
  <si>
    <t xml:space="preserve"> 90702 </t>
  </si>
  <si>
    <t>TUBO DE PVC CORRUGADO DE DUPLA PAREDE PARA REDE COLETORA DE ESGOTO, DN 200 MM, JUNTA ELÁSTICA - FORNECIMENTO E ASSENTAMENTO. AF_01/2021 -  REMOÇÃO DE ENTULHO DA COOBERTURA</t>
  </si>
  <si>
    <t>12,00</t>
  </si>
  <si>
    <t>14,00</t>
  </si>
  <si>
    <t xml:space="preserve"> 3.1 </t>
  </si>
  <si>
    <t xml:space="preserve"> 3.2 </t>
  </si>
  <si>
    <t xml:space="preserve"> 3.3 </t>
  </si>
  <si>
    <t>3,17</t>
  </si>
  <si>
    <t xml:space="preserve"> 3.4 </t>
  </si>
  <si>
    <t xml:space="preserve"> 3.5 </t>
  </si>
  <si>
    <t xml:space="preserve"> 3.6 </t>
  </si>
  <si>
    <t xml:space="preserve"> 3.7 </t>
  </si>
  <si>
    <t xml:space="preserve"> 97644 </t>
  </si>
  <si>
    <t xml:space="preserve"> 3.8 </t>
  </si>
  <si>
    <t xml:space="preserve"> 3.9 </t>
  </si>
  <si>
    <t>20,00</t>
  </si>
  <si>
    <t xml:space="preserve"> 3.10 </t>
  </si>
  <si>
    <t xml:space="preserve"> REF. ORSE 8344 </t>
  </si>
  <si>
    <t xml:space="preserve"> 3 </t>
  </si>
  <si>
    <t xml:space="preserve"> 4.1 </t>
  </si>
  <si>
    <t xml:space="preserve"> 4.2 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</si>
  <si>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</si>
  <si>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</si>
  <si>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4.3 </t>
  </si>
  <si>
    <t xml:space="preserve"> 87794 </t>
  </si>
  <si>
    <t>COTAÇÃO</t>
  </si>
  <si>
    <t>SRV</t>
  </si>
  <si>
    <t xml:space="preserve"> 94231 </t>
  </si>
  <si>
    <t>15,00</t>
  </si>
  <si>
    <t xml:space="preserve"> 90441 </t>
  </si>
  <si>
    <t xml:space="preserve"> 89578 </t>
  </si>
  <si>
    <t>TUBO PVC, SÉRIE R, ÁGUA PLUVIAL, DN 100 MM, FORNECIDO E INSTALADO EM CONDUTORES VERTICAIS DE ÁGUAS PLUVIAIS. AF_06/2022</t>
  </si>
  <si>
    <t>42,00</t>
  </si>
  <si>
    <t>3,00</t>
  </si>
  <si>
    <t>2,00</t>
  </si>
  <si>
    <t xml:space="preserve"> 98546 </t>
  </si>
  <si>
    <t>IMPERMEABILIZAÇÃO DE SUPERFÍCIE COM MANTA ASFÁLTICA, UMA CAMADA, INCLUSIVE APLICAÇÃO DE PRIMER ASFÁLTICO, E=3MM. AF_06/2018</t>
  </si>
  <si>
    <t xml:space="preserve"> 98565 </t>
  </si>
  <si>
    <t xml:space="preserve"> REF.: CPOS 14.31.030 </t>
  </si>
  <si>
    <t xml:space="preserve"> 86937 </t>
  </si>
  <si>
    <t>CUBA DE EMBUTIR OVAL EM LOUÇA BRANCA, 35 X 50CM OU EQUIVALENTE, INCLUSO VÁLVULA EM METAL CROMADO E SIFÃO FLEXÍVEL EM PVC - FORNECIMENTO E INSTALAÇÃO. AF_01/2020</t>
  </si>
  <si>
    <t xml:space="preserve"> REF. SBC 190324 </t>
  </si>
  <si>
    <t>TORNEIRA P/ LAVATORIO MESA BICA BAIXA PRESSMATIC COMPACT. FORNECIMENTO E INSTALAÇÃO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</si>
  <si>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</si>
  <si>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</si>
  <si>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>11,00</t>
  </si>
  <si>
    <t xml:space="preserve"> REF 95547 </t>
  </si>
  <si>
    <t>FIXAÇÃO DE ACESSÓRIOS SANITÁRIOS</t>
  </si>
  <si>
    <t xml:space="preserve"> REF. CAERN 1220007 </t>
  </si>
  <si>
    <t xml:space="preserve"> REF CPOS 44.01.240 </t>
  </si>
  <si>
    <t>LAVATÓRIO EM LOUÇA COM COLUNA SUSPENSA - FORNECIMENTO E INSTALAÇÃO</t>
  </si>
  <si>
    <t xml:space="preserve"> 86877 </t>
  </si>
  <si>
    <t>VÁLVULA EM METAL CROMADO 1.1/2 X 1.1/2 PARA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</si>
  <si>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</si>
  <si>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</si>
  <si>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89800 </t>
  </si>
  <si>
    <t>TUBO PVC, SERIE NORMAL, ESGOTO PREDIAL, DN 100 MM, FORNECIDO E INSTALADO EM PRUMADA DE ESGOTO SANITÁRIO OU VENTILAÇÃO. AF_08/2022</t>
  </si>
  <si>
    <t>7,00</t>
  </si>
  <si>
    <t xml:space="preserve"> 89746 </t>
  </si>
  <si>
    <t>JOELHO 45 GRAUS, PVC, SERIE NORMAL, ESGOTO PREDIAL, DN 100 MM, JUNTA ELÁSTICA, FORNECIDO E INSTALADO EM RAMAL DE DESCARGA OU RAMAL DE ESGOTO SANITÁRIO. AF_08/2022</t>
  </si>
  <si>
    <t>27,00</t>
  </si>
  <si>
    <t xml:space="preserve"> 89797 </t>
  </si>
  <si>
    <t>JUNÇÃO SIMPLES, PVC, SERIE NORMAL, ESGOTO PREDIAL, DN 100 X 100 MM, JUNTA ELÁSTICA, FORNECIDO E INSTALADO EM RAMAL DE DESCARGA OU RAMAL DE ESGOTO SANITÁRIO. AF_08/2022</t>
  </si>
  <si>
    <t>17,00</t>
  </si>
  <si>
    <t>10,00</t>
  </si>
  <si>
    <t xml:space="preserve"> 89784 </t>
  </si>
  <si>
    <t>TE, PVC, SERIE NORMAL, ESGOTO PREDIAL, DN 50 X 50 MM, JUNTA ELÁSTICA, FORNECIDO E INSTALADO EM RAMAL DE DESCARGA OU RAMAL DE ESGOTO SANITÁRIO. AF_08/2022</t>
  </si>
  <si>
    <t>60,00</t>
  </si>
  <si>
    <t>23,00</t>
  </si>
  <si>
    <t xml:space="preserve"> 89402 </t>
  </si>
  <si>
    <t>TUBO, PVC, SOLDÁVEL, DN 25MM, INSTALADO EM RAMAL DE DISTRIBUIÇÃO DE ÁGUA - FORNECIMENTO E INSTALAÇÃO. AF_06/2022</t>
  </si>
  <si>
    <t>80,00</t>
  </si>
  <si>
    <t xml:space="preserve"> 89440 </t>
  </si>
  <si>
    <t>TE, PVC, SOLDÁVEL, DN 25MM, INSTALADO EM RAMAL DE DISTRIBUIÇÃO DE ÁGUA - FORNECIMENTO E INSTALAÇÃO. AF_06/2022</t>
  </si>
  <si>
    <t xml:space="preserve"> 89408 </t>
  </si>
  <si>
    <t>JOELHO 90 GRAUS, PVC, SOLDÁVEL, DN 25MM, INSTALADO EM RAMAL DE DISTRIBUIÇÃO DE ÁGUA - FORNECIMENTO E INSTALAÇÃO. AF_06/2022</t>
  </si>
  <si>
    <t>40,00</t>
  </si>
  <si>
    <t xml:space="preserve"> 89366 </t>
  </si>
  <si>
    <t>JOELHO 90 GRAUS COM BUCHA DE LATÃO, PVC, SOLDÁVEL, DN 25MM, X 3/4  INSTALADO EM RAMAL OU SUB-RAMAL DE ÁGUA - FORNECIMENTO E INSTALAÇÃO. AF_06/2022</t>
  </si>
  <si>
    <t>31,00</t>
  </si>
  <si>
    <t xml:space="preserve"> 91185 </t>
  </si>
  <si>
    <t>FIXAÇÃO DE TUBOS HORIZONTAIS DE PVC, CPVC OU COBRE DIÂMETROS MENORES OU IGUAIS A 40 MM COM ABRAÇADEIRA METÁLICA FLEXÍVEL 18 MM, FIXADA DIRETAMENTE NA LAJE. AF_05/2015</t>
  </si>
  <si>
    <t>0,72</t>
  </si>
  <si>
    <t xml:space="preserve"> 98689 </t>
  </si>
  <si>
    <t xml:space="preserve"> REF.: CPOS 32.06.030 + COTAÇÃO </t>
  </si>
  <si>
    <t>FORNECIMENTO E INSTALAÇÃO DE ISOLAMENTO COM LÃ DE PET 50MM</t>
  </si>
  <si>
    <t>22,00</t>
  </si>
  <si>
    <t xml:space="preserve"> 88485 </t>
  </si>
  <si>
    <t xml:space="preserve"> 88489 </t>
  </si>
  <si>
    <t xml:space="preserve"> REF. ORSE 12137 + SINAPI 37557 </t>
  </si>
  <si>
    <t xml:space="preserve"> REF. ORSE 12137 + SINAPI 37539 (6) </t>
  </si>
  <si>
    <t xml:space="preserve"> 88497 </t>
  </si>
  <si>
    <t>EMASSAMENTO COM MASSA LÁTEX, APLICAÇÃO EM PAREDE, DUAS DEMÃOS, LIXAMENTO MANUAL. AF_04/2023</t>
  </si>
  <si>
    <t xml:space="preserve"> 91924 </t>
  </si>
  <si>
    <t>CABO DE COBRE FLEXÍVEL ISOLADO, 1,5 MM², ANTI-CHAMA 450/750 V, PARA CIRCUITOS TERMINAIS - FORNECIMENTO E INSTALAÇÃO. AF_03/2023</t>
  </si>
  <si>
    <t xml:space="preserve"> 91926 </t>
  </si>
  <si>
    <t>CABO DE COBRE FLEXÍVEL ISOLADO, 2,5 MM², ANTI-CHAMA 450/750 V, PARA CIRCUITOS TERMINAIS - FORNECIMENTO E INSTALAÇÃO. AF_03/2023</t>
  </si>
  <si>
    <t>106,00</t>
  </si>
  <si>
    <t xml:space="preserve"> 91940 </t>
  </si>
  <si>
    <t>33,00</t>
  </si>
  <si>
    <t xml:space="preserve"> 93673 </t>
  </si>
  <si>
    <t>DISJUNTOR TRIPOLAR TIPO DIN, CORRENTE NOMINAL DE 50A - FORNECIMENTO E INSTALAÇÃO. AF_10/2020</t>
  </si>
  <si>
    <t xml:space="preserve"> 93654 </t>
  </si>
  <si>
    <t xml:space="preserve"> 93655 </t>
  </si>
  <si>
    <t xml:space="preserve"> 93662 </t>
  </si>
  <si>
    <t>DISJUNTOR BIPOLAR TIPO DIN, CORRENTE NOMINAL DE 20A - FORNECIMENTO E INSTALAÇÃO. AF_10/2020</t>
  </si>
  <si>
    <t>25,00</t>
  </si>
  <si>
    <t xml:space="preserve"> REF  88247 + COTAÇÃO </t>
  </si>
  <si>
    <t>PLUG FEMEA TRIPOLAR 2P + T 250V. INSTALAÇÃO SOBRE O FORRO, PARA CONEXÃO DE LUMINÁRIAS DE EMERGÊNCIA</t>
  </si>
  <si>
    <t xml:space="preserve"> REF.:  SINAPI 97599 </t>
  </si>
  <si>
    <t xml:space="preserve"> REF.: SUDECAP 01.09.11 </t>
  </si>
  <si>
    <t>DESMOBILIZAÇÃO DE CONTAINER</t>
  </si>
  <si>
    <t xml:space="preserve"> REF 9537 11/2018 </t>
  </si>
  <si>
    <t>LIMPEZA FINAL DA OBRA</t>
  </si>
  <si>
    <t xml:space="preserve"> REF CPOS 05.07.070 </t>
  </si>
  <si>
    <t>REMOÇÃO DE ENTULHO DE OBRA COM CAÇAMBA METÁLICA - GESSO E/OU DRYWALL</t>
  </si>
  <si>
    <t xml:space="preserve"> REF CPOS 05.07.040 </t>
  </si>
  <si>
    <t>REMOÇÃO DE ENTULHO SEPARADO DE OBRA COM CAÇAMBA METÁLICA - TERRA, ALVENARIA, CONCRETO, ARGAMASSA, MADEIRA, PAPEL, PLÁSTICO OU METAL</t>
  </si>
  <si>
    <t xml:space="preserve"> REF.: CPOS 05.07.060 </t>
  </si>
  <si>
    <t>REMOÇÃO DE ENTULHO DE OBRA COM CAÇAMBA METÁLICA - MATERIAL REJEITADO E MISTURADO POR VEGETAÇÃO, ISOPOR, MANTA ASFÁLTICA E LÃ DE VIDRO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</si>
  <si>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</si>
  <si>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</si>
  <si>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</si>
  <si>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 xml:space="preserve"> 97064 </t>
  </si>
  <si>
    <t>MONTAGEM E DESMONTAGEM DE ANDAIME TUBULAR TIPO TORRE (EXCLUSIVE ANDAIME E LIMPEZA). AF_11/2017</t>
  </si>
  <si>
    <t>135,00</t>
  </si>
  <si>
    <t>ADMINISTRAÇÃO LOCAL</t>
  </si>
  <si>
    <t>9.1</t>
  </si>
  <si>
    <t>21,00</t>
  </si>
  <si>
    <t>TOTAL MATERIAL:</t>
  </si>
  <si>
    <t>TOTAL MÃO-DE-OBRA:</t>
  </si>
  <si>
    <t>TOTAL SEM BDI:</t>
  </si>
  <si>
    <t>TOTAL BDI:</t>
  </si>
  <si>
    <t>TOTAL GERAL:</t>
  </si>
  <si>
    <t>Rua João Parolin, 224
Curitiba - PR</t>
  </si>
  <si>
    <t>M2</t>
  </si>
  <si>
    <t>M3</t>
  </si>
  <si>
    <t>Administração Central</t>
  </si>
  <si>
    <t xml:space="preserve"> 1 </t>
  </si>
  <si>
    <t xml:space="preserve"> 2 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</si>
  <si>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</si>
  <si>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</si>
  <si>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</si>
  <si>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>DEMOLIÇÕES / REMOÇÕES - 1ª ETAPA (REFORÇO ESTRUTURAL)</t>
  </si>
  <si>
    <t>470,96</t>
  </si>
  <si>
    <t>79,98</t>
  </si>
  <si>
    <t>2,53</t>
  </si>
  <si>
    <t>REMOÇÃO DE PORTAS, DE FORMA MANUAL, SEM REAPROVEITAMENTO. AF_12/2017</t>
  </si>
  <si>
    <t>13,02</t>
  </si>
  <si>
    <t>7,14</t>
  </si>
  <si>
    <t>13,00</t>
  </si>
  <si>
    <t xml:space="preserve"> REF. 97666 </t>
  </si>
  <si>
    <t>REMOÇÃO DE BARRAS, DE FORMA MANUAL, COM REAPROVEITAMENTO</t>
  </si>
  <si>
    <t xml:space="preserve"> 3.11 </t>
  </si>
  <si>
    <t xml:space="preserve"> REF. CPOS 04.14.020 </t>
  </si>
  <si>
    <t>11,22</t>
  </si>
  <si>
    <t xml:space="preserve"> 3.12 </t>
  </si>
  <si>
    <t xml:space="preserve"> REF. SINAPI - 85421 </t>
  </si>
  <si>
    <t>REMOCAO DE ESPELHO</t>
  </si>
  <si>
    <t>2,16</t>
  </si>
  <si>
    <t xml:space="preserve"> 3.13 </t>
  </si>
  <si>
    <t xml:space="preserve"> REF.:  SBC 022441 </t>
  </si>
  <si>
    <t>REMOÇÃO DE DIVISÓRIAS NAVAIS, SEM O REAPROVEITAMENTO.</t>
  </si>
  <si>
    <t>21,66</t>
  </si>
  <si>
    <t xml:space="preserve"> 4 </t>
  </si>
  <si>
    <t>DEMOLIÇÕES / REMOÇÕES - 2ª ETAPA (TERRAÇO COBERTURA)</t>
  </si>
  <si>
    <t xml:space="preserve"> 97629 </t>
  </si>
  <si>
    <t>DEMOLIÇÃO DE CONTRAPISO, DE FORMA MECANIZADA COM MARTELETE, SEM REAPROVEITAMENTO. AF_12/2017</t>
  </si>
  <si>
    <t>27,08</t>
  </si>
  <si>
    <t xml:space="preserve"> 97631 </t>
  </si>
  <si>
    <t>DEMOLIÇÃO DE ARGAMASSAS, DE FORMA MANUAL, SEM REAPROVEITAMENTO. AF_12/2017</t>
  </si>
  <si>
    <t xml:space="preserve"> REF. ORSE 7218 </t>
  </si>
  <si>
    <t xml:space="preserve">REMOÇÃO DE IMPERMEABILIZAÇÃO COM MANTA ASFALTICA </t>
  </si>
  <si>
    <t>294,94</t>
  </si>
  <si>
    <t xml:space="preserve"> 4.4 </t>
  </si>
  <si>
    <t xml:space="preserve"> 4.5 </t>
  </si>
  <si>
    <t xml:space="preserve"> 97626 </t>
  </si>
  <si>
    <t>DEMOLIÇÃO DE PILARES E VIGAS EM CONCRETO ARMADO, DE FORMA MANUAL, SEM REAPROVEITAMENTO. AF_12/2017</t>
  </si>
  <si>
    <t>0,20</t>
  </si>
  <si>
    <t xml:space="preserve"> 4.6 </t>
  </si>
  <si>
    <t xml:space="preserve"> 97662 </t>
  </si>
  <si>
    <t>REMOÇÃO DE TUBULAÇÕES (TUBOS E CONEXÕES) DE ÁGUA FRIA, DE FORMA MANUAL, SEM REAPROVEITAMENTO. AF_12/2017</t>
  </si>
  <si>
    <t xml:space="preserve"> 4.7 </t>
  </si>
  <si>
    <t xml:space="preserve"> 5 </t>
  </si>
  <si>
    <t>DEMOLIÇÕES / REMOÇÕES - 3ª ETAPA (INTERNO)</t>
  </si>
  <si>
    <t xml:space="preserve"> 5.1 </t>
  </si>
  <si>
    <t>DEMOLIÇÃO DE REVESTIMENTO CERÂMICO, DE FORMA MECANIZADA COM MARTELETE, SEM REAPROVEITAMENTO. AF_12/2017</t>
  </si>
  <si>
    <t>84,82</t>
  </si>
  <si>
    <t xml:space="preserve"> 5.2 </t>
  </si>
  <si>
    <t xml:space="preserve"> 5.3 </t>
  </si>
  <si>
    <t>DEMOLIÇÃO DE ARGAMASSAS, DE FORMA MANUAL, SEM REAPROVEITAMENTO. AF_12/2017 - PARA IMPERMEABILIZAÇÃO INTERNA</t>
  </si>
  <si>
    <t>38,93</t>
  </si>
  <si>
    <t xml:space="preserve"> 5.4 </t>
  </si>
  <si>
    <t xml:space="preserve"> REF.: SINAPI (88316) </t>
  </si>
  <si>
    <t>REMOÇÃO DE BANNERS DA FACHADA</t>
  </si>
  <si>
    <t xml:space="preserve"> 6 </t>
  </si>
  <si>
    <t>DEMOLIÇÕES / REMOÇÕES - 4ª ETAPA (DIVISA)</t>
  </si>
  <si>
    <t xml:space="preserve"> 6.1 </t>
  </si>
  <si>
    <t>DEMOLIÇÃO DE ALVENARIA PARA QUALQUER TIPO DE BLOCO, DE FORMA MECANIZADA, SEM REAPROVEITAMENTO. AF_12/2017</t>
  </si>
  <si>
    <t>3,02</t>
  </si>
  <si>
    <t xml:space="preserve"> 6.2 </t>
  </si>
  <si>
    <t xml:space="preserve"> REF. CPOS 04.09.100 </t>
  </si>
  <si>
    <t>RETIRADA DE GUARDA-CORPO OU GRADIL EM GERAL</t>
  </si>
  <si>
    <t>10,08</t>
  </si>
  <si>
    <t xml:space="preserve"> 6.3 </t>
  </si>
  <si>
    <t xml:space="preserve"> REF SETOP DEM-TEL-020 </t>
  </si>
  <si>
    <t>REMOÇÃO DE TELHA ONDULADA FIBROCIMENTO E ESTRUTURA</t>
  </si>
  <si>
    <t>13,84</t>
  </si>
  <si>
    <t xml:space="preserve"> 6.4 </t>
  </si>
  <si>
    <t xml:space="preserve"> REF 85383 11/2017 </t>
  </si>
  <si>
    <t>REMOCAO DE CALHAS E CONDUTORES DE AGUAS PLUVIAIS</t>
  </si>
  <si>
    <t>5,04</t>
  </si>
  <si>
    <t xml:space="preserve"> 7 </t>
  </si>
  <si>
    <t>REFORÇO ESTRUTURAL - FUNDAÇÃO</t>
  </si>
  <si>
    <t xml:space="preserve"> 7.1 </t>
  </si>
  <si>
    <t xml:space="preserve"> REF 101175 </t>
  </si>
  <si>
    <t>ESTACA BROCA DE CONCRETO 25MPA, DIÂMETRO DE 30CM, ESCAVAÇÃO MANUAL COM TRADO CONCHA</t>
  </si>
  <si>
    <t>198,00</t>
  </si>
  <si>
    <t xml:space="preserve"> 7.2 </t>
  </si>
  <si>
    <t xml:space="preserve"> 96523 </t>
  </si>
  <si>
    <t>ESCAVAÇÃO MANUAL PARA BLOCO DE COROAMENTO OU SAPATA (INCLUINDO ESCAVAÇÃO PARA COLOCAÇÃO DE FÔRMAS). AF_06/2017</t>
  </si>
  <si>
    <t>6,33</t>
  </si>
  <si>
    <t xml:space="preserve"> 7.3 </t>
  </si>
  <si>
    <t xml:space="preserve"> 96527 </t>
  </si>
  <si>
    <t>ESCAVAÇÃO MANUAL DE VALA PARA VIGA BALDRAME (INCLUINDO ESCAVAÇÃO PARA COLOCAÇÃO DE FÔRMAS). AF_06/2017</t>
  </si>
  <si>
    <t>2,18</t>
  </si>
  <si>
    <t xml:space="preserve"> 7.4 </t>
  </si>
  <si>
    <t xml:space="preserve"> 95577 </t>
  </si>
  <si>
    <t>MONTAGEM DE ARMADURA DE ESTACAS, DIÂMETRO = 10,0 MM. AF_09/2021_PS</t>
  </si>
  <si>
    <t>KG</t>
  </si>
  <si>
    <t>316,80</t>
  </si>
  <si>
    <t xml:space="preserve"> 7.5 </t>
  </si>
  <si>
    <t xml:space="preserve"> 95583 </t>
  </si>
  <si>
    <t>MONTAGEM DE ARMADURA TRANSVERSAL DE ESTACAS DE SEÇÃO CIRCULAR, DIÂMETRO = 5,0 MM. AF_09/2021_PS</t>
  </si>
  <si>
    <t>126,72</t>
  </si>
  <si>
    <t xml:space="preserve"> 7.6 </t>
  </si>
  <si>
    <t xml:space="preserve"> 96531 </t>
  </si>
  <si>
    <t>FABRICAÇÃO, MONTAGEM E DESMONTAGEM DE FÔRMA PARA BLOCO DE COROAMENTO, EM MADEIRA SERRADA, E=25 MM, 2 UTILIZAÇÕES. AF_06/2017</t>
  </si>
  <si>
    <t>24,29</t>
  </si>
  <si>
    <t xml:space="preserve"> 7.7 </t>
  </si>
  <si>
    <t xml:space="preserve"> 96533 </t>
  </si>
  <si>
    <t>FABRICAÇÃO, MONTAGEM E DESMONTAGEM DE FÔRMA PARA VIGA BALDRAME, EM MADEIRA SERRADA, E=25 MM, 2 UTILIZAÇÕES. AF_06/2017</t>
  </si>
  <si>
    <t>15,42</t>
  </si>
  <si>
    <t xml:space="preserve"> 7.8 </t>
  </si>
  <si>
    <t xml:space="preserve"> REF 96555 </t>
  </si>
  <si>
    <t>CONCRETAGEM DE BLOCOS DE COROAMENTO E VIGAS BALDRAME, FCK 25 MPA, COM USO DE JERICA  LANÇAMENTO, ADENSAMENTO E ACABAMENTO. AF_06/2017</t>
  </si>
  <si>
    <t>8,51</t>
  </si>
  <si>
    <t xml:space="preserve"> 8 </t>
  </si>
  <si>
    <t>REFORÇO ESTRUTURAL - ESTRUTURA METÁLICA - 1ª ETAPA</t>
  </si>
  <si>
    <t xml:space="preserve"> 8.1 </t>
  </si>
  <si>
    <t>53,53</t>
  </si>
  <si>
    <t xml:space="preserve"> 8.2 </t>
  </si>
  <si>
    <t xml:space="preserve"> 98561 </t>
  </si>
  <si>
    <t>IMPERMEABILIZAÇÃO DE PAREDES COM ARGAMASSA DE CIMENTO E AREIA, COM ADITIVO IMPERMEABILIZANTE, E = 2CM. AF_06/2018</t>
  </si>
  <si>
    <t>50,00</t>
  </si>
  <si>
    <t xml:space="preserve"> 9 </t>
  </si>
  <si>
    <t>REFORÇO ESTRUTURAL - ESTRUTURA METÁLICA - 2ª ETAPA</t>
  </si>
  <si>
    <t xml:space="preserve"> 10 </t>
  </si>
  <si>
    <t>TERRAÇO/COBERTURA - IMPERMEABILIZAÇÃO</t>
  </si>
  <si>
    <t xml:space="preserve"> 10.1 </t>
  </si>
  <si>
    <t xml:space="preserve"> REF IOPES 010331 </t>
  </si>
  <si>
    <t>DEMOLIÇÃO DE PISO, SOLEIRA, PEITORIS E ESCADAS EM MÁRMORE OU GRANITO, EXCLUSIVE REGULARIZAÇÃO</t>
  </si>
  <si>
    <t xml:space="preserve"> 10.2 </t>
  </si>
  <si>
    <t xml:space="preserve"> 022711 </t>
  </si>
  <si>
    <t>RETIRADA DE PORTAS</t>
  </si>
  <si>
    <t xml:space="preserve"> 10.3 </t>
  </si>
  <si>
    <t xml:space="preserve"> 112850 </t>
  </si>
  <si>
    <t>RECOLOCACAO DE PORTAS ALUMINIO INCL.VIDROS(EXISTENTES)</t>
  </si>
  <si>
    <t xml:space="preserve"> 10.4 </t>
  </si>
  <si>
    <t>SOLEIRA EM GRANITO PRETO SÃO GABRIEL, LARGURA 15 CM, ESPESSURA 2,0 CM. AF_09/2020</t>
  </si>
  <si>
    <t xml:space="preserve"> 10.5 </t>
  </si>
  <si>
    <t xml:space="preserve"> 88476 </t>
  </si>
  <si>
    <t>CONTRAPISO COM ARGAMASSA AUTONIVELANTE, APLICADO SOBRE LAJE, ADERIDO, ESPESSURA 2CM. AF_07/2021</t>
  </si>
  <si>
    <t>270,75</t>
  </si>
  <si>
    <t xml:space="preserve"> 10.6 </t>
  </si>
  <si>
    <t>IMPERMEABILIZAÇÃO DE SUPERFÍCIE COM MANTA ASFÁLTICA, UMA CAMADA, INCLUSIVE APLICAÇÃO DE PRIMER ASFÁLTICO, E=3MM. AF_06/2018 - INCLUSIVE NA VERTICAL 30CM</t>
  </si>
  <si>
    <t xml:space="preserve"> 10.7 </t>
  </si>
  <si>
    <t>PROTEÇÃO MECÂNICA DE SUPERFICIE HORIZONTAL COM ARGAMASSA DE CIMENTO E AREIA, TRAÇO 1:3, E=3CM. AF_06/2018 - INCLUSIVE NA VERTICAL 30CM</t>
  </si>
  <si>
    <t xml:space="preserve"> 10.8 </t>
  </si>
  <si>
    <t xml:space="preserve"> REF. ORSE - 9430 </t>
  </si>
  <si>
    <t>CORTE EM ALVENARIA COM MAKITA E DISCO DIAMANTADO PARA COLOCAÇÃO DE RUFO EMBUTIDO</t>
  </si>
  <si>
    <t xml:space="preserve"> 10.9 </t>
  </si>
  <si>
    <t>FURO EM CONCRETO PARA DIÂMETROS MAIORES QUE 75 MM. AF_05/2015 - PASSAGEM DE TUBULAÇÃO DO AR</t>
  </si>
  <si>
    <t xml:space="preserve"> 10.10 </t>
  </si>
  <si>
    <t xml:space="preserve"> REF SINAPI 97144 + SETOP PIS-JUN-005 </t>
  </si>
  <si>
    <t>120,00</t>
  </si>
  <si>
    <t xml:space="preserve"> 11 </t>
  </si>
  <si>
    <t>ALVENARIA (DIVISA)</t>
  </si>
  <si>
    <t xml:space="preserve"> 11.1 </t>
  </si>
  <si>
    <t xml:space="preserve"> 101173 </t>
  </si>
  <si>
    <t>ESTACA BROCA DE CONCRETO, DIÂMETRO DE 20CM, ESCAVAÇÃO MANUAL COM TRADO CONCHA, COM ARMADURA DE ARRANQUE. AF_05/2020</t>
  </si>
  <si>
    <t xml:space="preserve"> 11.2 </t>
  </si>
  <si>
    <t xml:space="preserve"> 89472 </t>
  </si>
  <si>
    <t>ALVENARIA DE BLOCOS DE CONCRETO ESTRUTURAL 14X19X39 CM (ESPESSURA 14 CM), FBK = 14 MPA, UTILIZANDO COLHER DE PEDREIRO. AF_10/2022</t>
  </si>
  <si>
    <t>15,15</t>
  </si>
  <si>
    <t xml:space="preserve"> 11.3 </t>
  </si>
  <si>
    <t xml:space="preserve"> 89996 </t>
  </si>
  <si>
    <t>ARMAÇÃO VERTICAL DE ALVENARIA ESTRUTURAL; DIÂMETRO DE 10,0 MM. AF_09/2021</t>
  </si>
  <si>
    <t>5,76</t>
  </si>
  <si>
    <t xml:space="preserve"> 11.4 </t>
  </si>
  <si>
    <t xml:space="preserve"> 89998 </t>
  </si>
  <si>
    <t>ARMAÇÃO DE CINTA DE ALVENARIA ESTRUTURAL; DIÂMETRO DE 10,0 MM. AF_09/2021</t>
  </si>
  <si>
    <t xml:space="preserve"> 11.5 </t>
  </si>
  <si>
    <t xml:space="preserve"> 89993 </t>
  </si>
  <si>
    <t>GRAUTEAMENTO VERTICAL EM ALVENARIA ESTRUTURAL. AF_09/2021</t>
  </si>
  <si>
    <t>0,30</t>
  </si>
  <si>
    <t xml:space="preserve"> 11.6 </t>
  </si>
  <si>
    <t xml:space="preserve"> 93205 </t>
  </si>
  <si>
    <t>CINTA DE AMARRAÇÃO DE ALVENARIA MOLDADA IN LOCO COM UTILIZAÇÃO DE BLOCOS CANALETA. AF_03/2016</t>
  </si>
  <si>
    <t xml:space="preserve"> 11.7 </t>
  </si>
  <si>
    <t xml:space="preserve"> 15.04.007 </t>
  </si>
  <si>
    <t>MASSA NIVELADORA PARA EXTERIOR - EXTERNA</t>
  </si>
  <si>
    <t xml:space="preserve"> 11.8 </t>
  </si>
  <si>
    <t xml:space="preserve"> 95305 </t>
  </si>
  <si>
    <t>TEXTURA ACRÍLICA, APLICAÇÃO MANUAL EM PAREDE, UMA DEMÃO. AF_04/2023 - EXTERNA</t>
  </si>
  <si>
    <t xml:space="preserve"> 12 </t>
  </si>
  <si>
    <t>COBERTURA DE DIVISA/VIZINHO E ÁGUAS PLUVIAIS INTERNA</t>
  </si>
  <si>
    <t xml:space="preserve"> 12.1 </t>
  </si>
  <si>
    <t xml:space="preserve"> REF CAERN 1080035 </t>
  </si>
  <si>
    <t>ESTRUTURA DE MADEIRA EM MASSARANDUBA PARA COBERTURA COM TELHA EM FIBROCIMENTO, APOIADA SOBRE PAREDES</t>
  </si>
  <si>
    <t>6,65</t>
  </si>
  <si>
    <t xml:space="preserve"> 12.2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</si>
  <si>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</si>
  <si>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</si>
  <si>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12.3 </t>
  </si>
  <si>
    <t xml:space="preserve"> 94227 </t>
  </si>
  <si>
    <t>CALHA EM CHAPA DE AÇO GALVANIZADO NÚMERO 24, DESENVOLVIMENTO DE 33 CM, INCLUSO TRANSPORTE VERTICAL. AF_07/2019</t>
  </si>
  <si>
    <t>5,05</t>
  </si>
  <si>
    <t xml:space="preserve"> 12.4 </t>
  </si>
  <si>
    <t>RUFO EM CHAPA DE AÇO GALVANIZADO NÚMERO 24, CORTE DE 25 CM, INCLUSO TRANSPORTE VERTICAL. AF_07/2019</t>
  </si>
  <si>
    <t>7,65</t>
  </si>
  <si>
    <t xml:space="preserve"> 12.5 </t>
  </si>
  <si>
    <t xml:space="preserve"> 89512 </t>
  </si>
  <si>
    <t>TUBO PVC, SÉRIE R, ÁGUA PLUVIAL, DN 100 MM, FORNECIDO E INSTALADO EM RAMAL DE ENCAMINHAMENTO. AF_06/2022</t>
  </si>
  <si>
    <t xml:space="preserve"> 12.6 </t>
  </si>
  <si>
    <t xml:space="preserve"> 89529 </t>
  </si>
  <si>
    <t>JOELHO 90 GRAUS, PVC, SERIE R, ÁGUA PLUVIAL, DN 100 MM, JUNTA ELÁSTICA, FORNECIDO E INSTALADO EM RAMAL DE ENCAMINHAMENTO. AF_06/2022</t>
  </si>
  <si>
    <t xml:space="preserve"> 12.7 </t>
  </si>
  <si>
    <t xml:space="preserve"> 93358 </t>
  </si>
  <si>
    <t>ESCAVAÇÃO MANUAL DE VALA COM PROFUNDIDADE MENOR OU IGUAL A 1,30 M. AF_02/2021</t>
  </si>
  <si>
    <t>0,96</t>
  </si>
  <si>
    <t xml:space="preserve"> 12.8 </t>
  </si>
  <si>
    <t xml:space="preserve"> 94342 </t>
  </si>
  <si>
    <t>ATERRO MANUAL DE VALAS COM AREIA PARA ATERRO E COMPACTAÇÃO MECANIZADA. AF_05/2016</t>
  </si>
  <si>
    <t>0,86</t>
  </si>
  <si>
    <t>PAREDES INTERNAS - IMPERMEABILIZAÇÃO, RASGOS E EMBOÇO</t>
  </si>
  <si>
    <t>IMPERMEABILIZAÇÃO DE PAREDES COM ARGAMASSA DE CIMENTO E AREIA, COM ADITIVO IMPERMEABILIZANTE, E = 2CM. AF_06/2018 - PAREDE INT. DE DIVISA COM VIZINHO E TODA PAREDE INT. DA FLOREIRA</t>
  </si>
  <si>
    <t>38,94</t>
  </si>
  <si>
    <t xml:space="preserve"> 98555 </t>
  </si>
  <si>
    <t>IMPERMEABILIZAÇÃO DE SUPERFÍCIE COM ARGAMASSA POLIMÉRICA / MEMBRANA ACRÍLICA, 3 DEMÃOS. AF_06/2018</t>
  </si>
  <si>
    <t>EMBOÇO OU MASSA ÚNICA EM ARGAMASSA TRAÇO 1:2:8, PREPARO MANUAL, APLICADA MANUALMENTE EM PANOS CEGOS DE FACHADA (SEM PRESENÇA DE VÃOS), ESPESSURA DE 25 MM. AF_09/2022 - PAREDE INT. DE DIVISA COM VIZINHO E TODA PAREDE INT. DA FLOREIRA</t>
  </si>
  <si>
    <t>151,70</t>
  </si>
  <si>
    <t xml:space="preserve"> 90443 </t>
  </si>
  <si>
    <t>RASGO EM ALVENARIA PARA RAMAIS/ DISTRIBUIÇÃO COM DIAMETROS MENORES OU IGUAIS A 40 MM. AF_05/2015</t>
  </si>
  <si>
    <t>145,00</t>
  </si>
  <si>
    <t>ESGOTO INTERNO</t>
  </si>
  <si>
    <t xml:space="preserve"> 104328 </t>
  </si>
  <si>
    <t>CAIXA SIFONADA, COM GRELHA QUADRADA, PVC, DN 100 X 140 X 50 MM, JUNTA SOLDÁVEL, FORNECIDA E INSTALADA EM RAMAL DE DESCARGA OU EM RAMAL DE ESGOTO SANITÁRIO. AF_08/2022</t>
  </si>
  <si>
    <t xml:space="preserve"> 89708 </t>
  </si>
  <si>
    <t>CAIXA SIFONADA, PVC, DN 150 X 170 X 75 MM, JUNTA ELÁSTICA, FORNECIDA E INSTALADA EM RAMAL DE DESCARGA OU EM RAMAL DE ESGOTO SANITÁRIO. AF_08/2022</t>
  </si>
  <si>
    <t xml:space="preserve"> 89748 </t>
  </si>
  <si>
    <t>CURVA CURTA 90 GRAUS, PVC, SERIE NORMAL, ESGOTO PREDIAL, DN 100 MM, JUNTA ELÁSTICA, FORNECIDO E INSTALADO EM RAMAL DE DESCARGA OU RAMAL DE ESGOTO SANITÁRIO. AF_08/2022</t>
  </si>
  <si>
    <t xml:space="preserve"> 89743 </t>
  </si>
  <si>
    <t>CURVA LONGA 90 GRAUS, PVC, SERIE NORMAL, ESGOTO PREDIAL, DN 75 MM, JUNTA ELÁSTICA, FORNECIDO E INSTALADO EM RAMAL DE DESCARGA OU RAMAL DE ESGOTO SANITÁRIO. AF_08/2022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</si>
  <si>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</si>
  <si>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</si>
  <si>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89732 </t>
  </si>
  <si>
    <t>JOELHO 45 GRAUS, PVC, SERIE NORMAL, ESGOTO PREDIAL, DN 50 MM, JUNTA ELÁSTICA, FORNECIDO E INSTALADO EM RAMAL DE DESCARGA OU RAMAL DE ESGOTO SANITÁRIO. AF_08/2022</t>
  </si>
  <si>
    <t>37,00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</si>
  <si>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</si>
  <si>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</si>
  <si>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89520 </t>
  </si>
  <si>
    <t>JOELHO 45 GRAUS, PVC, SERIE R, ÁGUA PLUVIAL, DN 50 MM, JUNTA ELÁSTICA, FORNECIDO E INSTALADO EM RAMAL DE ENCAMINHAMENTO. AF_06/2022</t>
  </si>
  <si>
    <t xml:space="preserve"> 89524 </t>
  </si>
  <si>
    <t>JOELHO 45 GRAUS, PVC, SERIE R, ÁGUA PLUVIAL, DN 75 MM, JUNTA ELÁSTICA, FORNECIDO E INSTALADO EM RAMAL DE ENCAMINHAMENTO. AF_06/2022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</si>
  <si>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</si>
  <si>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</si>
  <si>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</si>
  <si>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</si>
  <si>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89737 </t>
  </si>
  <si>
    <t>JOELHO 90 GRAUS, PVC, SERIE NORMAL, ESGOTO PREDIAL, DN 75 MM, JUNTA ELÁSTICA, FORNECIDO E INSTALADO EM RAMAL DE DESCARGA OU RAMAL DE ESGOTO SANITÁRIO. AF_08/2022</t>
  </si>
  <si>
    <t>JOELHO 90 GRAUS, PVC, SERIE REFORÇADA, ESGOTO PREDIAL, DN 50 MM, JUNTA ELÁSTICA, FORNECIDO E INSTALADO EM RAMAL DE DESCARGA OU RAMAL DE ESGOTO SANITÁRIO. AF_08/2022</t>
  </si>
  <si>
    <t xml:space="preserve"> REF 89797 + 00003659 </t>
  </si>
  <si>
    <t>JUNÇÃO SIMPLES, PVC, SERIE NORMAL, ESGOTO PREDIAL, DN 100 X 50 MM, JUNTA ELÁSTICA, FORNECIDO E INSTALADO EM RAMAL DE DESCARGA OU RAMAL DE ESGOTO SANITÁRIO. AF_08/2022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</si>
  <si>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</si>
  <si>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</si>
  <si>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89827 </t>
  </si>
  <si>
    <t>JUNÇÃO SIMPLES, PVC, SERIE NORMAL, ESGOTO PREDIAL, DN 50 X 50 MM, JUNTA ELÁSTICA, FORNECIDO E INSTALADO EM PRUMADA DE ESGOTO SANITÁRIO OU VENTILAÇÃO. AF_08/2022</t>
  </si>
  <si>
    <t xml:space="preserve"> 053084 </t>
  </si>
  <si>
    <t>JUNCAO PVC ESGOTO 75x50mm</t>
  </si>
  <si>
    <t xml:space="preserve"> 89563 </t>
  </si>
  <si>
    <t>JUNÇÃO SIMPLES, PVC, SERIE R, ÁGUA PLUVIAL, DN 50 MM, JUNTA ELÁSTICA, FORNECIDO E INSTALADO EM RAMAL DE ENCAMINHAMENTO. AF_06/2022</t>
  </si>
  <si>
    <t xml:space="preserve"> 89565 </t>
  </si>
  <si>
    <t>JUNÇÃO SIMPLES, PVC, SERIE R, ÁGUA PLUVIAL, DN 75 X 75 MM, JUNTA ELÁSTICA, FORNECIDO E INSTALADO EM RAMAL DE ENCAMINHAMENTO. AF_06/2022</t>
  </si>
  <si>
    <t xml:space="preserve"> REF 89557 + 00020043 </t>
  </si>
  <si>
    <t>REDUÇÃO EXCÊNTRICA, PVC, SERIE R, ÁGUA PLUVIAL, DN 100 X 50 MM, JUNTA ELÁSTICA, FORNECIDO E INSTALADO EM RAMAL DE ENCAMINHAMENTO. AF_06/2022</t>
  </si>
  <si>
    <t xml:space="preserve"> REF 89557 + 00020044 </t>
  </si>
  <si>
    <t>REDUÇÃO EXCÊNTRICA, PVC, SERIE NORMAL, ÁGUA PLUVIAL, DN 100 X 75 MM, JUNTA ELÁSTICA, FORNECIDO E INSTALADO EM RAMAL DE ENCAMINHAMENTO. AF_06/2022</t>
  </si>
  <si>
    <t xml:space="preserve"> REF 89557 + 00020042 </t>
  </si>
  <si>
    <t>REDUÇÃO EXCÊNTRICA, PVC, SERIE NORMAL, ÁGUA PLUVIAL, DN 75 X 50 MM, JUNTA ELÁSTICA, FORNECIDO E INSTALADO EM RAMAL DE ENCAMINHAMENTO. AF_06/2022</t>
  </si>
  <si>
    <t xml:space="preserve"> 89549 </t>
  </si>
  <si>
    <t>REDUÇÃO EXCÊNTRICA, PVC, SERIE R, ÁGUA PLUVIAL, DN 75 X 50 MM, JUNTA ELÁSTICA, FORNECIDO E INSTALADO EM RAMAL DE ENCAMINHAMENTO. AF_06/2022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</si>
  <si>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</si>
  <si>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</si>
  <si>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89786 </t>
  </si>
  <si>
    <t>TE, PVC, SERIE NORMAL, ESGOTO PREDIAL, DN 75 X 75 MM, JUNTA ELÁSTICA, FORNECIDO E INSTALADO EM RAMAL DE DESCARGA OU RAMAL DE ESGOTO SANITÁRIO. AF_08/2022</t>
  </si>
  <si>
    <t>74,74</t>
  </si>
  <si>
    <t xml:space="preserve"> 89711 </t>
  </si>
  <si>
    <t>TUBO PVC, SERIE NORMAL, ESGOTO PREDIAL, DN 40 MM, FORNECIDO E INSTALADO EM RAMAL DE DESCARGA OU RAMAL DE ESGOTO SANITÁRIO. AF_08/2022</t>
  </si>
  <si>
    <t>20,85</t>
  </si>
  <si>
    <t xml:space="preserve"> 89712 </t>
  </si>
  <si>
    <t>TUBO PVC, SERIE NORMAL, ESGOTO PREDIAL, DN 50 MM, FORNECIDO E INSTALADO EM RAMAL DE DESCARGA OU RAMAL DE ESGOTO SANITÁRIO. AF_08/2022</t>
  </si>
  <si>
    <t>60,46</t>
  </si>
  <si>
    <t xml:space="preserve"> 89713 </t>
  </si>
  <si>
    <t>TUBO PVC, SERIE NORMAL, ESGOTO PREDIAL, DN 75 MM, FORNECIDO E INSTALADO EM RAMAL DE DESCARGA OU RAMAL DE ESGOTO SANITÁRIO. AF_08/2022</t>
  </si>
  <si>
    <t>52,70</t>
  </si>
  <si>
    <t xml:space="preserve"> 89509 </t>
  </si>
  <si>
    <t>TUBO PVC, SÉRIE R, ÁGUA PLUVIAL, DN 50 MM, FORNECIDO E INSTALADO EM RAMAL DE ENCAMINHAMENTO. AF_06/2022</t>
  </si>
  <si>
    <t>7,85</t>
  </si>
  <si>
    <t xml:space="preserve"> 89511 </t>
  </si>
  <si>
    <t>TUBO PVC, SÉRIE R, ÁGUA PLUVIAL, DN 75 MM, FORNECIDO E INSTALADO EM RAMAL DE ENCAMINHAMENTO. AF_06/2022</t>
  </si>
  <si>
    <t>20,69</t>
  </si>
  <si>
    <t xml:space="preserve"> REF SETOP (HID-GRE-015) </t>
  </si>
  <si>
    <t>PORTA GRELHA COM GRELHA AÇO INOX, FECHO GIRATÓRIO 100 X 100 MM</t>
  </si>
  <si>
    <t xml:space="preserve"> REF SETOP (HID-GRE-020) </t>
  </si>
  <si>
    <t>PORTA GRELHA COM GRELHA EM AÇO INOX, FECHO GIRATÓRIO 150 X 150 MM</t>
  </si>
  <si>
    <t>11,67</t>
  </si>
  <si>
    <t xml:space="preserve"> 96995 </t>
  </si>
  <si>
    <t>REATERRO MANUAL APILOADO COM SOQUETE. AF_10/2017</t>
  </si>
  <si>
    <t>10,53</t>
  </si>
  <si>
    <t>ESGOTO EXTERNO</t>
  </si>
  <si>
    <t>4,15</t>
  </si>
  <si>
    <t>3,75</t>
  </si>
  <si>
    <t xml:space="preserve"> REF. SINAPI 94992 + 98560 </t>
  </si>
  <si>
    <t>EXECUÇÃO DE PASSEIO (CALÇADA) OU PISO DE CONCRETO COM CONCRETO MOLDADO IN LOCO, FEITO EM OBRA, ACABAMENTO CONVENCIONAL, COM ADITIVO IMPERMEABILIZANTE, ESPESSURA 6 CM, ARMADO. AF_07/2016 - INCLUSIVE ÁREA DO ASFALTO</t>
  </si>
  <si>
    <t>10,40</t>
  </si>
  <si>
    <t xml:space="preserve"> REF. SINAPI 97628 (2) </t>
  </si>
  <si>
    <t>DEMOLIÇÃO DE PAVIMENTAÇÃO TIPO PEDRA MIRACEMA</t>
  </si>
  <si>
    <t>0,26</t>
  </si>
  <si>
    <t>ALVENARIA DE BLOCOS DE CONCRETO ESTRUTURAL 14X19X39 CM (ESPESSURA 14 CM), FBK = 14 MPA, UTILIZANDO COLHER DE PEDREIRO. AF_10/2022 - 3 CAIXAS DE INSPEÇÃO 40x40x70CM - 1 CAIXA PEQUENA DE GORDURA 40x40x135CM - 1 CAIXA GRANDE DE GORDURA 150x80x135CM</t>
  </si>
  <si>
    <t>11,73</t>
  </si>
  <si>
    <t xml:space="preserve"> REF 6171 </t>
  </si>
  <si>
    <t>TAMPA DE CONCRETO ARMADO 40X40X7CM PARA CAIXA</t>
  </si>
  <si>
    <t xml:space="preserve"> REF 6172-2 </t>
  </si>
  <si>
    <t>TAMPA DE CONCRETO ARMADO 80X150X7CM PARA CAIXA</t>
  </si>
  <si>
    <t xml:space="preserve"> 94994 </t>
  </si>
  <si>
    <t>EXECUÇÃO DE PASSEIO (CALÇADA) OU PISO DE CONCRETO COM CONCRETO MOLDADO IN LOCO, FEITO EM OBRA, ACABAMENTO CONVENCIONAL, ESPESSURA 8 CM, ARMADO. AF_08/2022 - BASE DAS CAIXAS</t>
  </si>
  <si>
    <t>1,84</t>
  </si>
  <si>
    <t xml:space="preserve"> 89714 </t>
  </si>
  <si>
    <t>TUBO PVC, SERIE NORMAL, ESGOTO PREDIAL, DN 100 MM, FORNECIDO E INSTALADO EM RAMAL DE DESCARGA OU RAMAL DE ESGOTO SANITÁRIO. AF_08/2022</t>
  </si>
  <si>
    <t>ESGOTO DO PISO SUPERIOR</t>
  </si>
  <si>
    <t xml:space="preserve"> 89848 </t>
  </si>
  <si>
    <t>TUBO PVC, SERIE NORMAL, ESGOTO PREDIAL, DN 100 MM, FORNECIDO E INSTALADO EM SUBCOLETOR AÉREO DE ESGOTO SANITÁRIO. AF_08/2022</t>
  </si>
  <si>
    <t xml:space="preserve"> 89861 </t>
  </si>
  <si>
    <t>JUNÇÃO SIMPLES, PVC, SERIE NORMAL, ESGOTO PREDIAL, DN 100 X 100 MM, JUNTA ELÁSTICA, FORNECIDO E INSTALADO EM SUBCOLETOR AÉREO DE ESGOTO SANITÁRIO. AF_08/2022</t>
  </si>
  <si>
    <t xml:space="preserve"> 89809 </t>
  </si>
  <si>
    <t>JOELHO 90 GRAUS, PVC, SERIE NORMAL, ESGOTO PREDIAL, DN 100 MM, JUNTA ELÁSTICA, FORNECIDO E INSTALADO EM PRUMADA DE ESGOTO SANITÁRIO OU VENTILAÇÃO. AF_08/2022</t>
  </si>
  <si>
    <t xml:space="preserve"> 91187 </t>
  </si>
  <si>
    <t>FIXAÇÃO DE TUBOS HORIZONTAIS DE PVC, CPVC OU COBRE DIÂMETROS MAIORES QUE 75 MM COM ABRAÇADEIRA METÁLICA FLEXÍVEL 18 MM, FIXADA DIRETAMENTE NA LAJE. AF_05/2015</t>
  </si>
  <si>
    <t xml:space="preserve"> 89857 </t>
  </si>
  <si>
    <t>LUVA DE CORRER, PVC, SERIE NORMAL, ESGOTO PREDIAL, DN 100 MM, JUNTA ELÁSTICA, FORNECIDO E INSTALADO EM SUBCOLETOR AÉREO DE ESGOTO SANITÁRIO. AF_08/2022</t>
  </si>
  <si>
    <t xml:space="preserve"> REF SINAPI 72293 </t>
  </si>
  <si>
    <t>CAP PVC ESGOTO 100MM (TAMPÃO) - FORNECIMENTO E INSTALAÇÃO</t>
  </si>
  <si>
    <t>ESGOTO - ÁREA DO ASFALTO</t>
  </si>
  <si>
    <t xml:space="preserve"> REF. CPOS 11.20.050 </t>
  </si>
  <si>
    <t>CORTE DE PISO, COM SERRA DE DISCO DIAMANTADO PARA PISOS</t>
  </si>
  <si>
    <t>1,60</t>
  </si>
  <si>
    <t>1,44</t>
  </si>
  <si>
    <t xml:space="preserve"> 73849/002 </t>
  </si>
  <si>
    <t>AREIA ASFALTO A FRIO (AAUF), COM EMULSAO RR-2C INCLUSO USINAGEM E APLICACAO, EXCLUSIVE TRANSPORTE</t>
  </si>
  <si>
    <t>0,80</t>
  </si>
  <si>
    <t>ESGOTO - CAIXAS DE PASSAGENS 40X40X40CM</t>
  </si>
  <si>
    <t>0,13</t>
  </si>
  <si>
    <t>1,28</t>
  </si>
  <si>
    <t>EXECUÇÃO DE PASSEIO (CALÇADA) OU PISO DE CONCRETO COM CONCRETO MOLDADO IN LOCO, FEITO EM OBRA, ACABAMENTO CONVENCIONAL, ESPESSURA 8 CM, ARMADO. AF_08/2022  - BASE DAS CAIXAS</t>
  </si>
  <si>
    <t>0,32</t>
  </si>
  <si>
    <t>PISO - REGULARIZAÇÃO</t>
  </si>
  <si>
    <t xml:space="preserve"> 19.1 </t>
  </si>
  <si>
    <t>470,00</t>
  </si>
  <si>
    <t>PAREDES EM DRYWALL</t>
  </si>
  <si>
    <t xml:space="preserve"> REF 96359 </t>
  </si>
  <si>
    <t>PAREDE COM SISTEMA EM CHAPAS DE GESSO PARA DRYWALL, USO INTERNO, COM DUAS FACES SIMPLES E ESTRUTURA METÁLICA COM GUIAS SIMPLES 90MM, ESPAÇAMENTO ENTRE MONTANTES DE 40MM. PARA PAREDES COM ÁREA LÍQUIDA MAIOR OU IGUAL A 6 M2, COM VÃOS. ALTURA 3.70M</t>
  </si>
  <si>
    <t>183,80</t>
  </si>
  <si>
    <t>214,84</t>
  </si>
  <si>
    <t xml:space="preserve"> 96373 </t>
  </si>
  <si>
    <t>INSTALAÇÃO DE REFORÇO METÁLICO EM PAREDE DRYWALL. AF_06/2017 (FIXAÇÃO NA LAJE E PAREDES COM ÁRMARIOS)</t>
  </si>
  <si>
    <t>160,00</t>
  </si>
  <si>
    <t>398,60</t>
  </si>
  <si>
    <t>ALVENARIA INTERNA (FOGÃO)</t>
  </si>
  <si>
    <t xml:space="preserve"> 103332 </t>
  </si>
  <si>
    <t>ALVENARIA DE VEDAÇÃO DE BLOCOS CERÂMICOS FURADOS NA HORIZONTAL DE 9X14X19 CM (ESPESSURA 9 CM) E ARGAMASSA DE ASSENTAMENTO COM PREPARO EM BETONEIRA. AF_12/2021</t>
  </si>
  <si>
    <t>1,30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</si>
  <si>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</si>
  <si>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</si>
  <si>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>2,60</t>
  </si>
  <si>
    <t xml:space="preserve"> 87546 </t>
  </si>
  <si>
    <t>EMBOÇO, PARA RECEBIMENTO DE CERÂMICA, EM ARGAMASSA TRAÇO 1:2:8, PREPARO MANUAL, APLICADO MANUALMENTE EM FACES INTERNAS DE PAREDES, PARA AMBIENTE COM ÁREA MENOR QUE 5M2, ESPESSURA DE 10MM, COM EXECUÇÃO DE TALISCAS. AF_06/2014</t>
  </si>
  <si>
    <t xml:space="preserve"> 101965 </t>
  </si>
  <si>
    <t>PEITORIL LINEAR EM GRANITO OU MÁRMORE, L = 15CM, COMPRIMENTO DE ATÉ 2M, ASSENTADO COM ARGAMASSA 1:6 COM ADITIVO. AF_11/2020</t>
  </si>
  <si>
    <t>1,50</t>
  </si>
  <si>
    <t>HIDRÁULICA</t>
  </si>
  <si>
    <t>86,10</t>
  </si>
  <si>
    <t xml:space="preserve"> 89403 </t>
  </si>
  <si>
    <t>TUBO, PVC, SOLDÁVEL, DN 32MM, INSTALADO EM RAMAL DE DISTRIBUIÇÃO DE ÁGUA - FORNECIMENTO E INSTALAÇÃO. AF_06/2022</t>
  </si>
  <si>
    <t>82,41</t>
  </si>
  <si>
    <t xml:space="preserve"> 89429 </t>
  </si>
  <si>
    <t>ADAPTADOR CURTO COM BOLSA E ROSCA PARA REGISTRO, PVC, SOLDÁVEL, DN 25MM X 3/4 , INSTALADO EM RAMAL DE DISTRIBUIÇÃO DE ÁGUA - FORNECIMENTO E INSTALAÇÃO. AF_06/2022</t>
  </si>
  <si>
    <t xml:space="preserve"> 89437 </t>
  </si>
  <si>
    <t>CURVA DE TRANSPOSIÇÃO, PVC, SOLDÁVEL, DN 32MM, INSTALADO EM RAMAL DE DISTRIBUIÇÃO DE ÁGUA   FORNECIMENTO E INSTALAÇÃO. AF_06/2022</t>
  </si>
  <si>
    <t xml:space="preserve"> 89413 </t>
  </si>
  <si>
    <t>JOELHO 90 GRAUS, PVC, SOLDÁVEL, DN 32MM, INSTALADO EM RAMAL DE DISTRIBUIÇÃO DE ÁGUA - FORNECIMENTO E INSTALAÇÃO. AF_06/2022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</si>
  <si>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</si>
  <si>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</si>
  <si>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89443 </t>
  </si>
  <si>
    <t>TE, PVC, SOLDÁVEL, DN 32MM, INSTALADO EM RAMAL DE DISTRIBUIÇÃO DE ÁGUA - FORNECIMENTO E INSTALAÇÃO. AF_06/2022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</si>
  <si>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</si>
  <si>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</si>
  <si>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89444 </t>
  </si>
  <si>
    <t>TÊ COM BUCHA DE LATÃO NA BOLSA CENTRAL, PVC, SOLDÁVEL, DN 32MM X 3/4 , INSTALADO EM RAMAL DE DISTRIBUIÇÃO DE ÁGUA - FORNECIMENTO E INSTALAÇÃO. AF_06/2022</t>
  </si>
  <si>
    <t xml:space="preserve"> 89409 </t>
  </si>
  <si>
    <t>JOELHO 45 GRAUS, PVC, SOLDÁVEL, DN 25MM, INSTALADO EM RAMAL DE DISTRIBUIÇÃO DE ÁGUA - FORNECIMENTO E INSTALAÇÃO. AF_06/2022</t>
  </si>
  <si>
    <t xml:space="preserve"> 103956 </t>
  </si>
  <si>
    <t>JOELHO DE REDUÇÃO, 90 GRAUS, PVC, SOLDÁVEL, DN 32 MM X 25 MM, INSTALADO EM RAMAL DE DISTRIBUIÇÃO DE ÁGUA - FORNECIMENTO E INSTALAÇÃO. AF_06/2022</t>
  </si>
  <si>
    <t xml:space="preserve"> 89716 </t>
  </si>
  <si>
    <t>TUBO, CPVC, SOLDÁVEL, DN 22MM, INSTALADO EM RAMAL DE DISTRIBUIÇÃO DE ÁGUA - FORNECIMENTO E INSTALAÇÃO. AF_06/2022</t>
  </si>
  <si>
    <t>24,81</t>
  </si>
  <si>
    <t xml:space="preserve"> 89717 </t>
  </si>
  <si>
    <t>TUBO, CPVC, SOLDÁVEL, DN 28MM, INSTALADO EM RAMAL DE DISTRIBUIÇÃO DE ÁGUA - FORNECIMENTO E INSTALAÇÃO. AF_06/2022</t>
  </si>
  <si>
    <t>80,79</t>
  </si>
  <si>
    <t xml:space="preserve"> 89668 </t>
  </si>
  <si>
    <t>CONECTOR, CPVC, SOLDÁVEL, DN22MM X 3/4, INSTALADO EM RAMAL OU SUB-RAMAL DE ÁGUA - FORNECIMENTO E INSTALAÇÃO. AF_06/2022</t>
  </si>
  <si>
    <t xml:space="preserve"> 89758 </t>
  </si>
  <si>
    <t>CONECTOR, CPVC, SOLDÁVEL, DN 28MM X 1 , INSTALADO EM RAMAL DE DISTRIBUIÇÃO DE ÁGUA   FORNECIMENTO E INSTALAÇÃO. AF_06/2022</t>
  </si>
  <si>
    <t xml:space="preserve"> 89759 </t>
  </si>
  <si>
    <t>BUCHA DE REDUÇÃO, CPVC, SOLDÁVEL, DN 28MM X 22MM, INSTALADO EM RAMAL DE DISTRIBUIÇÃO DE ÁGUA - FORNECIMENTO E INSTALAÇÃO. AF_06/2022</t>
  </si>
  <si>
    <t xml:space="preserve"> 89719 </t>
  </si>
  <si>
    <t>JOELHO 90 GRAUS, CPVC, SOLDÁVEL, DN 22MM, INSTALADO EM RAMAL DE DISTRIBUIÇÃO DE ÁGUA   FORNECIMENTO E INSTALAÇÃO. AF_06/2022</t>
  </si>
  <si>
    <t xml:space="preserve"> 89723 </t>
  </si>
  <si>
    <t>JOELHO 90 GRAUS, CPVC, SOLDÁVEL, DN 28MM, INSTALADO EM RAMAL DE DISTRIBUIÇÃO DE ÁGUA   FORNECIMENTO E INSTALAÇÃO. AF_06/2022</t>
  </si>
  <si>
    <t xml:space="preserve"> 89644 </t>
  </si>
  <si>
    <t>JOELHO DE TRANSIÇÃO, 90 GRAUS, CPVC, SOLDÁVEL, DN 22MM X 1/2, INSTALADO EM RAMAL OU SUB-RAMAL DE ÁGUA - FORNECIMENTO E INSTALAÇÃO. AF_06/2022</t>
  </si>
  <si>
    <t xml:space="preserve"> 89645 </t>
  </si>
  <si>
    <t>JOELHO DE TRANSIÇÃO, 90 GRAUS, CPVC, SOLDÁVEL, DN 22MM X 3/4, INSTALADO EM RAMAL OU SUB-RAMAL DE ÁGUA - FORNECIMENTO E INSTALAÇÃO. AF_06/2022</t>
  </si>
  <si>
    <t xml:space="preserve"> 89768 </t>
  </si>
  <si>
    <t>TÊ, CPVC, SOLDÁVEL, DN 28MM, INSTALADO EM RAMAL DE DISTRIBUIÇÃO DE ÁGUA - FORNECIMENTO E INSTALAÇÃO. AF_06/2022</t>
  </si>
  <si>
    <t xml:space="preserve"> 104016 </t>
  </si>
  <si>
    <t>TE DE REDUÇÃO, CPVC, SOLDÁVEL, DN 28 X 22 MM, INSTALADO EM RAMAL OU SUB-RAMAL DE ÁGUA - FORNECIMENTO E INSTALAÇÃO. AF_06/2022</t>
  </si>
  <si>
    <t xml:space="preserve"> 89987 </t>
  </si>
  <si>
    <t>REGISTRO DE GAVETA BRUTO, LATÃO, ROSCÁVEL, 3/4", COM ACABAMENTO E CANOPLA CROMADOS - FORNECIMENTO E INSTALAÇÃO. AF_08/2021</t>
  </si>
  <si>
    <t xml:space="preserve"> 103037 </t>
  </si>
  <si>
    <t>REGISTRO DE ESFERA, PVC, ROSCÁVEL, COM VOLANTE, 1" - FORNECIMENTO E INSTALAÇÃO. AF_08/2021</t>
  </si>
  <si>
    <t xml:space="preserve"> 103038 </t>
  </si>
  <si>
    <t>REGISTRO DE ESFERA, PVC, ROSCÁVEL, COM VOLANTE, 1 1/4" - FORNECIMENTO E INSTALAÇÃO. AF_08/2021</t>
  </si>
  <si>
    <t xml:space="preserve"> REF 89354 + 36801 </t>
  </si>
  <si>
    <t>FORNECIMENTO E INSTALAÇÃO - MISTURADOR PARA CHUVEIRO, BASE BRUTA, COM 2 ACABAMENTOS COM CANOPLA</t>
  </si>
  <si>
    <t>EXECUÇÃO DE PASSEIO (CALÇADA) OU PISO DE CONCRETO COM CONCRETO MOLDADO IN LOCO, FEITO EM OBRA, ACABAMENTO CONVENCIONAL, COM ADITIVO IMPERMEABILIZANTE, ESPESSURA 6 CM, ARMADO. AF_07/2016</t>
  </si>
  <si>
    <t>100,00</t>
  </si>
  <si>
    <t xml:space="preserve"> 97622 </t>
  </si>
  <si>
    <t>DEMOLIÇÃO DE ALVENARIA DE BLOCO FURADO, DE FORMA MANUAL, SEM REAPROVEITAMENTO. AF_12/2017</t>
  </si>
  <si>
    <t>0,10</t>
  </si>
  <si>
    <t>ELÉTRICA - ENTRADA DE ENERGIA</t>
  </si>
  <si>
    <t xml:space="preserve"> 91844 </t>
  </si>
  <si>
    <t>ELETRODUTO FLEXÍVEL CORRUGADO, PVC, DN 25 MM (3/4"), PARA CIRCUITOS TERMINAIS, INSTALADO EM LAJE - FORNECIMENTO E INSTALAÇÃO. AF_03/2023</t>
  </si>
  <si>
    <t xml:space="preserve"> 91846 </t>
  </si>
  <si>
    <t>ELETRODUTO FLEXÍVEL CORRUGADO, PVC, DN 32 MM (1"), PARA CIRCUITOS TERMINAIS, INSTALADO EM LAJE - FORNECIMENTO E INSTALAÇÃO. AF_03/2023</t>
  </si>
  <si>
    <t xml:space="preserve"> 91928 </t>
  </si>
  <si>
    <t>CABO DE COBRE FLEXÍVEL ISOLADO, 4 MM², ANTI-CHAMA 450/750 V, PARA CIRCUITOS TERMINAIS - FORNECIMENTO E INSTALAÇÃO. AF_03/2023</t>
  </si>
  <si>
    <t xml:space="preserve"> 91930 </t>
  </si>
  <si>
    <t>CABO DE COBRE FLEXÍVEL ISOLADO, 6 MM², ANTI-CHAMA 450/750 V, PARA CIRCUITOS TERMINAIS - FORNECIMENTO E INSTALAÇÃO. AF_03/2023</t>
  </si>
  <si>
    <t xml:space="preserve"> 91932 </t>
  </si>
  <si>
    <t>CABO DE COBRE FLEXÍVEL ISOLADO, 10 MM², ANTI-CHAMA 450/750 V, PARA CIRCUITOS TERMINAIS - FORNECIMENTO E INSTALAÇÃO. AF_03/2023</t>
  </si>
  <si>
    <t xml:space="preserve"> 91934 </t>
  </si>
  <si>
    <t>CABO DE COBRE FLEXÍVEL ISOLADO, 16 MM², ANTI-CHAMA 450/750 V, PARA CIRCUITOS TERMINAIS - FORNECIMENTO E INSTALAÇÃO. AF_03/2023</t>
  </si>
  <si>
    <t xml:space="preserve"> 101560 </t>
  </si>
  <si>
    <t>CABO DE COBRE FLEXÍVEL ISOLADO, 10 MM², 0,6/1,0 KV, PARA REDE AÉREA DE DISTRIBUIÇÃO DE ENERGIA ELÉTRICA DE BAIXA TENSÃO - FORNECIMENTO E INSTALAÇÃO. AF_07/2020</t>
  </si>
  <si>
    <t xml:space="preserve"> 101567 </t>
  </si>
  <si>
    <t>CABO DE COBRE FLEXÍVEL ISOLADO, 95 MM², 0,6/1,0 KV, PARA REDE AÉREA DE DISTRIBUIÇÃO DE ENERGIA ELÉTRICA DE BAIXA TENSÃO - FORNECIMENTO E INSTALAÇÃO. AF_07/2020</t>
  </si>
  <si>
    <t xml:space="preserve"> 93665 </t>
  </si>
  <si>
    <t>DISJUNTOR BIPOLAR TIPO DIN, CORRENTE NOMINAL DE 40A - FORNECIMENTO E INSTALAÇÃO. AF_10/2020</t>
  </si>
  <si>
    <t xml:space="preserve"> 93670 </t>
  </si>
  <si>
    <t>DISJUNTOR TRIPOLAR TIPO DIN, CORRENTE NOMINAL DE 25A - FORNECIMENTO E INSTALAÇÃO. AF_10/2020</t>
  </si>
  <si>
    <t xml:space="preserve"> 93671 </t>
  </si>
  <si>
    <t>DISJUNTOR TRIPOLAR TIPO DIN, CORRENTE NOMINAL DE 32A - FORNECIMENTO E INSTALAÇÃO. AF_10/2020</t>
  </si>
  <si>
    <t xml:space="preserve"> 064035 </t>
  </si>
  <si>
    <t xml:space="preserve"> 101898 </t>
  </si>
  <si>
    <t>DISJUNTOR TERMOMAGNÉTICO TRIPOLAR , CORRENTE NOMINAL DE 400A - FORNECIMENTO E INSTALAÇÃO. AF_10/2020</t>
  </si>
  <si>
    <t>ELÉTRICA - LUMINÁRIAS</t>
  </si>
  <si>
    <t xml:space="preserve"> REF 97591 + COTAÇÃO </t>
  </si>
  <si>
    <t>FORNECIMENTO E INSTALAÇÃO - LUMINÁRIA TIPO PLAFON - 60x60CM</t>
  </si>
  <si>
    <t xml:space="preserve"> REF SBC 060617 + COTAÇÃO </t>
  </si>
  <si>
    <t>FORNECIMENTO E INSTALAÇÃO - LUMINÁRIA DE EMBUTIR RETANGULAR</t>
  </si>
  <si>
    <t xml:space="preserve"> REF SBC 060118 + COTAÇÃO </t>
  </si>
  <si>
    <t>FORNECIMENTO E INSTALAÇÃO - ARANDELA FACHO</t>
  </si>
  <si>
    <t xml:space="preserve"> REF SBC 060640 + COTAÇÃO </t>
  </si>
  <si>
    <t>FORNECIMENTO E INSTALAÇÃO - SPOT DIRECIONAVEL LINHA ARQUITETONICA EFFECT BRANCO PAR 20</t>
  </si>
  <si>
    <t xml:space="preserve"> REF CPOS 41.14.600 + COTAÇÃO </t>
  </si>
  <si>
    <t>FORNECIMENTO E INSTALAÇÃO - LUMINÁRIA PENDENTE BASTÃO</t>
  </si>
  <si>
    <t xml:space="preserve"> REF CPOS 41.31.048 + COTAÇÃO </t>
  </si>
  <si>
    <t>58,00</t>
  </si>
  <si>
    <t>SOM E CFTV - INFRAESTRUTURA</t>
  </si>
  <si>
    <t xml:space="preserve"> 91845 </t>
  </si>
  <si>
    <t>ELETRODUTO FLEXÍVEL CORRUGADO REFORÇADO, PVC, DN 25 MM (3/4"), PARA CIRCUITOS TERMINAIS, INSTALADO EM LAJE - FORNECIMENTO E INSTALAÇÃO. AF_03/2023</t>
  </si>
  <si>
    <t xml:space="preserve"> 95808 </t>
  </si>
  <si>
    <t>CONDULETE DE PVC, TIPO LL, PARA ELETRODUTO DE PVC SOLDÁVEL DN 25 MM (3/4</t>
  </si>
  <si>
    <t xml:space="preserve"> 104404 </t>
  </si>
  <si>
    <t>CONDULETE DE PVC, TIPO T, PARA ELETRODUTO DE PVC SOLDÁVEL DN 25 MM (3/4</t>
  </si>
  <si>
    <t xml:space="preserve"> 104402 </t>
  </si>
  <si>
    <t>CONDULETE DE PVC, TIPO C, PARA ELETRODUTO DE PVC SOLDÁVEL DN 25 MM (3/4</t>
  </si>
  <si>
    <t>AQUECEDORES E PRESSURIZADOR</t>
  </si>
  <si>
    <t>GÁS</t>
  </si>
  <si>
    <t>EMBOÇO OU MASSA ÚNICA EM ARGAMASSA TRAÇO 1:2:8, PREPARO MANUAL, APLICADA MANUALMENTE EM PANOS CEGOS DE FACHADA (SEM PRESENÇA DE VÃOS), ESPESSURA DE 25 MM. AF_09/2022 - REPARO NO ABRIGO DO GÁS</t>
  </si>
  <si>
    <t xml:space="preserve"> REF 96838 </t>
  </si>
  <si>
    <t>JOELHO 90 GRAUS, ROSCA FÊMEA TERMINAL, METÁLICO, PARA INSTALAÇÕES EM PEX ÁGUA, DN 16MM X 3/4"- FORNECIMENTO E INSTALAÇÃO. AF_02/2023</t>
  </si>
  <si>
    <t xml:space="preserve"> 96842 </t>
  </si>
  <si>
    <t>JOELHO 90 GRAUS, ROSCA FÊMEA TERMINAL, METÁLICO, PARA INSTALAÇÕES EM PEX ÁGUA, DN 20 MM X 3/4", CONEXÃO POR ANEL DESLIZANTE - FORNECIMENTO E INSTALAÇÃO. AF_02/2023</t>
  </si>
  <si>
    <t xml:space="preserve"> 96860 </t>
  </si>
  <si>
    <t>TÊ, METÁLICO, PARA INSTALAÇÕES EM PEX ÁGUA, DN 16 MM, CONEXÃO POR ANEL DESLIZANTE - FORNECIMENTO E INSTALAÇÃO. AF_02/2023</t>
  </si>
  <si>
    <t xml:space="preserve"> REF 96861 </t>
  </si>
  <si>
    <t>TÊ DE REDUÇÃO, ROSCA FÊMEA, METÁLICO, PARA INSTALAÇÕES EM PEX ÁGUA, DN 20mm X 16mm x 20mm- FORNECIMENTO E INSTALAÇÃO. AF_02/2023</t>
  </si>
  <si>
    <t>REGISTRO OU REGULADOR DE GÁS DE COZINHA - FORNECIMENTO E INSTALAÇÃO. AF_08/2021</t>
  </si>
  <si>
    <t xml:space="preserve"> 96798 </t>
  </si>
  <si>
    <t>TUBO, PEX, MONOCAMADA, DN 16, INSTALADO EM RAMAL/SUB-RAMAL OU DISTRIBUIÇÃO DE ÁGUA - FORNECIMENTO E INSTALAÇÃO. AF_02/2023</t>
  </si>
  <si>
    <t>29,31</t>
  </si>
  <si>
    <t xml:space="preserve"> 96799 </t>
  </si>
  <si>
    <t>TUBO, PEX, MONOCAMADA, DN 20, INSTALADO EM RAMAL/SUB-RAMAL OU DISTRIBUIÇÃO DE ÁGUA - FORNECIMENTO E INSTALAÇÃO. AF_02/2023</t>
  </si>
  <si>
    <t>5,27</t>
  </si>
  <si>
    <t>ÁGUAS PLUVIAIS  - ÁREA EXTERNA E FLOREIRAS</t>
  </si>
  <si>
    <t>1,12</t>
  </si>
  <si>
    <t xml:space="preserve"> 97628 </t>
  </si>
  <si>
    <t>DEMOLIÇÃO DE LAJES, DE FORMA MANUAL, SEM REAPROVEITAMENTO. AF_12/2017</t>
  </si>
  <si>
    <t>ESCAVAÇÃO MANUAL DE VALA COM PROFUNDIDADE MENOR OU IGUAL A 1,30 M. AF_02/2021 - RETIRADA DE TERRA E PEDRA DA FLOREIRA</t>
  </si>
  <si>
    <t>11,10</t>
  </si>
  <si>
    <t>15,50</t>
  </si>
  <si>
    <t>ESCAVAÇÃO MANUAL DE VALA COM PROFUNDIDADE MENOR OU IGUAL A 1,30 M. AF_02/2021 - VALA DA TUBULAÇÃO</t>
  </si>
  <si>
    <t>1,02</t>
  </si>
  <si>
    <t xml:space="preserve"> REF.: SINAPI 73948/002 </t>
  </si>
  <si>
    <t>LIMPEZA/PREPARO SUPERFICIE P/PINTURA</t>
  </si>
  <si>
    <t xml:space="preserve"> 98562 </t>
  </si>
  <si>
    <t>IMPERMEABILIZAÇÃO DE FLOREIRA OU VIGA BALDRAME COM ARGAMASSA DE CIMENTO E AREIA, COM ADITIVO IMPERMEABILIZANTE, E = 2 CM. AF_06/2018</t>
  </si>
  <si>
    <t xml:space="preserve"> REF ORSE 10608 </t>
  </si>
  <si>
    <t>DESOBSTRUÇÃO DE TUBULAÇÃO DE ESGOTO (DESENTUPIMENTO) COM AUXILIO DE EQUIPAMENTO HIDROJATO</t>
  </si>
  <si>
    <t>m</t>
  </si>
  <si>
    <t xml:space="preserve"> 89584 </t>
  </si>
  <si>
    <t>JOELHO 90 GRAUS, PVC, SERIE R, ÁGUA PLUVIAL, DN 100 MM, JUNTA ELÁSTICA, FORNECIDO E INSTALADO EM CONDUTORES VERTICAIS DE ÁGUAS PLUVIAIS. AF_06/2022</t>
  </si>
  <si>
    <t>36,00</t>
  </si>
  <si>
    <t xml:space="preserve"> 102722 </t>
  </si>
  <si>
    <t>DRENO EM MURO DE CONTENÇÃO, EXECUTADO NO PÉ DO MURO, COM TUBO DE PEAD CORRUGADO FLEXÍVEL PERFURADO, ENCHIMENTO COM BRITA, ENVOLVIDO COM MANTA GEOTÊXTIL. AF_07/2021</t>
  </si>
  <si>
    <t>PINTURA LÁTEX ACRÍLICA PREMIUM, APLICAÇÃO MANUAL EM PAREDES, DUAS DEMÃOS. AF_04/2023</t>
  </si>
  <si>
    <t>6,24</t>
  </si>
  <si>
    <t xml:space="preserve"> 96135 </t>
  </si>
  <si>
    <t>APLICAÇÃO MANUAL DE MASSA ACRÍLICA EM PAREDES EXTERNAS DE CASAS, DUAS DEMÃOS. AF_05/2017</t>
  </si>
  <si>
    <t>REATERRO MANUAL APILOADO COM SOQUETE. AF_10/2017 - VALA E FLOREIRA</t>
  </si>
  <si>
    <t>8,45</t>
  </si>
  <si>
    <t>ÁREA DO ASFALTO - TRILHO DE PORTÃO</t>
  </si>
  <si>
    <t xml:space="preserve"> REF SINAPI 73806/001 </t>
  </si>
  <si>
    <t>LIMPEZA DE SUPERFICIES COM JATO DE ALTA PRESSAO DE AR E AGUA</t>
  </si>
  <si>
    <t>ESQUADRIAS EXTERNAS - COZINHA</t>
  </si>
  <si>
    <t xml:space="preserve"> 102191 </t>
  </si>
  <si>
    <t>REMOÇÃO DE VIDRO LISO COMUM DE ESQUADRIA COM BAGUETE DE ALUMÍNIO OU PVC. AF_01/2021</t>
  </si>
  <si>
    <t>13,90</t>
  </si>
  <si>
    <t xml:space="preserve"> REF. SEINFRA C1873 </t>
  </si>
  <si>
    <t>PELÍCULA DE INSULFILM - APLICADA EM PORTAS E JANELAS. FORNECIMENTO E INSTALAÇÃO</t>
  </si>
  <si>
    <t xml:space="preserve"> REF 102169 + SEDOP D00292 </t>
  </si>
  <si>
    <t>INSTALAÇÃO DE VIDRO TEMPERADO INCOLOR, E = 10 MM, EM ESQUADRIA DE ALUMÍNIO OU PVC, FIXADO COM BAGUETE. AF_01/2021_PS - ACIMA DA PORTA</t>
  </si>
  <si>
    <t>0,90</t>
  </si>
  <si>
    <t xml:space="preserve"> REF SEDOP 091514 </t>
  </si>
  <si>
    <t>6,67</t>
  </si>
  <si>
    <t xml:space="preserve"> REF 94805 </t>
  </si>
  <si>
    <t>PORTA DE ALUMÍNIO DE ABRIR PARA VIDRO, 100X210CM, FIXAÇÃO COM PARAFUSOS, INCLUSIVE VIDROS - FORNECIMENTO E INSTALAÇÃO. AF_12/2019</t>
  </si>
  <si>
    <t>FECHAMENTO EM PLACA CIMENTÍCIA ESPESSURA 12MM, INCLUSIVE EXECUÇÃO DE JUNTAS DE DILATAÇÃO</t>
  </si>
  <si>
    <t>4,50</t>
  </si>
  <si>
    <t xml:space="preserve"> 88415 </t>
  </si>
  <si>
    <t>APLICAÇÃO MANUAL DE FUNDO SELADOR ACRÍLICO EM PAREDES EXTERNAS DE CASAS. AF_06/2014</t>
  </si>
  <si>
    <t xml:space="preserve"> 96130 </t>
  </si>
  <si>
    <t>APLICAÇÃO MANUAL DE MASSA ACRÍLICA EM PAREDES EXTERNAS DE CASAS, UMA DEMÃO. AF_05/2017</t>
  </si>
  <si>
    <t xml:space="preserve"> 95626 </t>
  </si>
  <si>
    <t>APLICAÇÃO MANUAL DE TINTA LÁTEX ACRÍLICA EM PAREDE EXTERNAS DE CASAS, DUAS DEMÃOS. AF_11/2016</t>
  </si>
  <si>
    <t xml:space="preserve"> REF.: ORSE 8970 </t>
  </si>
  <si>
    <t>TELA DE NYLON, TIPO MOSQUITEIRO, COM MOLDURA EM ALUMINIO ANODIZADO NATURAL, FIXADO EM JANELAS. FORNECIMENTO E INSTALAÇÃO</t>
  </si>
  <si>
    <t>20,36</t>
  </si>
  <si>
    <t>ESCADA COZINHA</t>
  </si>
  <si>
    <t xml:space="preserve"> 94965 </t>
  </si>
  <si>
    <t>CONCRETO FCK = 25MPA, TRAÇO 1:2,3:2,7 (EM MASSA SECA DE CIMENTO/ AREIA MÉDIA/ BRITA 1) - PREPARO MECÂNICO COM BETONEIRA 400 L. AF_05/2021</t>
  </si>
  <si>
    <t>0,19</t>
  </si>
  <si>
    <t xml:space="preserve"> 97092 </t>
  </si>
  <si>
    <t>ARMAÇÃO PARA EXECUÇÃO DE RADIER, PISO DE CONCRETO OU LAJE SOBRE SOLO, COM USO DE TELA Q-196. AF_09/2021</t>
  </si>
  <si>
    <t xml:space="preserve"> REF SETOP SER-COR-010 </t>
  </si>
  <si>
    <t>GUARDA-CORPO EM AÇO GALVANIZADO DIN 2440, D = 2", COM SUBDIVISÕES EM TUBO DE AÇO D = 1/2", H = 1,05 M - COM CORRIMÃO SIMPLES DE TUBO DE AÇO GALVANIZADO DE D = 1 1/2"</t>
  </si>
  <si>
    <t>1,20</t>
  </si>
  <si>
    <t>ESQUADRIAS EXTERNAS - FACHADA</t>
  </si>
  <si>
    <t xml:space="preserve"> REF. SBC 023310 </t>
  </si>
  <si>
    <t>REMOÇÃO DE GRADES DE FERRO EM JANELAS. COM REAPROVEITAMENTO</t>
  </si>
  <si>
    <t xml:space="preserve"> 97645 </t>
  </si>
  <si>
    <t>REMOÇÃO DE JANELAS, DE FORMA MANUAL, SEM REAPROVEITAMENTO. AF_12/2017</t>
  </si>
  <si>
    <t xml:space="preserve"> 98458 </t>
  </si>
  <si>
    <t>TAPUME COM COMPENSADO DE MADEIRA. AF_05/2018</t>
  </si>
  <si>
    <t>4,20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</si>
  <si>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</si>
  <si>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</si>
  <si>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94589 </t>
  </si>
  <si>
    <t>CONTRAMARCO DE ALUMÍNIO, FIXAÇÃO COM ARGAMASSA - FORNECIMENTO E INSTALAÇÃO. AF_12/2019</t>
  </si>
  <si>
    <t xml:space="preserve"> REF SBC 023310 </t>
  </si>
  <si>
    <t>REINSTALAÇÃO DE GRADES DE FERRO EM JANELAS</t>
  </si>
  <si>
    <t xml:space="preserve"> 100754 </t>
  </si>
  <si>
    <t>PINTURA COM TINTA ACRÍLICA DE ACABAMENTO APLICADA A ROLO OU PINCEL SOBRE SUPERFÍCIES METÁLICAS (EXCETO PERFIL) EXECUTADO EM OBRA (02 DEMÃOS). AF_01/2020</t>
  </si>
  <si>
    <t>REVESTIMENTO CERÂMICO - PAREDE</t>
  </si>
  <si>
    <t xml:space="preserve"> REF 104611 </t>
  </si>
  <si>
    <t>474,72</t>
  </si>
  <si>
    <t>PAINEL RIPADO</t>
  </si>
  <si>
    <t xml:space="preserve"> COTAÇÃO 5 </t>
  </si>
  <si>
    <t>134,22</t>
  </si>
  <si>
    <t>DIVISÓRIA ARTICULADA</t>
  </si>
  <si>
    <t xml:space="preserve"> REF 98689 </t>
  </si>
  <si>
    <t>SOLEIRA EM GRANITO PRETO SÃO GABRIEL, LARGURA 10 CM, ESPESSURA 2,0 CM. AF_09/2020</t>
  </si>
  <si>
    <t>16,91</t>
  </si>
  <si>
    <t>FORRO - GESSO ACARTONADO</t>
  </si>
  <si>
    <t xml:space="preserve"> REF.: SINAPI 96114 </t>
  </si>
  <si>
    <t>FORNECIMENTO E INSTALAÇÃO DE FORRO EM GESSO ACARTONADO MONOLÍTICO, MODELO F-530, MARCA PLACO DO BRASIL OU EQUIVALENTE TÉCNICO, INCLUSIVE ESTRUTURA DE FIXAÇÃO</t>
  </si>
  <si>
    <t>313,51</t>
  </si>
  <si>
    <t xml:space="preserve"> 210506 </t>
  </si>
  <si>
    <t>TABICA PARA FORRO DE GESSO COMUM</t>
  </si>
  <si>
    <t>350,25</t>
  </si>
  <si>
    <t xml:space="preserve"> 88496 </t>
  </si>
  <si>
    <t>EMASSAMENTO COM MASSA LÁTEX, APLICAÇÃO EM TETO, DUAS DEMÃOS, LIXAMENTO MANUAL. AF_04/2023</t>
  </si>
  <si>
    <t xml:space="preserve"> 88484 </t>
  </si>
  <si>
    <t>FUNDO SELADOR ACRÍLICO, APLICAÇÃO MANUAL EM TETO, UMA DEMÃO. AF_04/2023</t>
  </si>
  <si>
    <t xml:space="preserve"> 88488 </t>
  </si>
  <si>
    <t>PINTURA LÁTEX ACRÍLICA PREMIUM, APLICAÇÃO MANUAL EM TETO, DUAS DEMÃOS. AF_04/2023</t>
  </si>
  <si>
    <t>FORRO - REMOVÍVEL</t>
  </si>
  <si>
    <t xml:space="preserve"> REF ORSE 10652 </t>
  </si>
  <si>
    <t xml:space="preserve"> REF.: SINAPI 96115 </t>
  </si>
  <si>
    <t>FORRO - PAINEL SUSPENSO</t>
  </si>
  <si>
    <t>PISO - REVESTIMENTOS</t>
  </si>
  <si>
    <t xml:space="preserve"> REF FDE (13.02.064) + CPOS G.02.000.034537 </t>
  </si>
  <si>
    <t>122,65</t>
  </si>
  <si>
    <t xml:space="preserve"> REF CPOS/CDHU 18.07.170 </t>
  </si>
  <si>
    <t>RODAPÉ EM PLACA CERÂMICA NÃO ESMALTADA EXTRUDADA PARA ÁREA COM ALTAS TEMPERATURAS, DE ALTA RESISTÊNCIA QUIMICA E MECÂNICA, ALTURA DE 10CM, USO INDUSTRIAL E COZINHAS PROFISSIONAIS, ASSENTADO COM ARGAMASSA INDUSTRIAL.</t>
  </si>
  <si>
    <t>112,46</t>
  </si>
  <si>
    <t xml:space="preserve"> SBC 170056 + COTAÇÃO </t>
  </si>
  <si>
    <t>77,24</t>
  </si>
  <si>
    <t xml:space="preserve"> SBC 170056 + COTAÇÃO 2 </t>
  </si>
  <si>
    <t>FORNECIMENTO E INSTALAÇÃO DE PORCELANATO ACETINADO RETIFICADO, 84X84CM, ESPESSURA 9,5MM, JUNTA 2MM, COM REJUNTE COR CINZA PLATINA, MODELO CIMENTO AC, MARCA ELIANE OU EQUIVALENTE TÉCNICO</t>
  </si>
  <si>
    <t>232,79</t>
  </si>
  <si>
    <t xml:space="preserve"> REF EMOP 13.365.0011-0 </t>
  </si>
  <si>
    <t>REVESTIMENTO DE PISOS COM GRANITO PRETO (COR SÃO GABRIEL) EM PLACAS 56X56CM,COM ESPESSURA DE 2CM, COM  POLIMENTOS ,ASSENTADO, COM ARGAMASSA E REJUNTAMENTO</t>
  </si>
  <si>
    <t>8,50</t>
  </si>
  <si>
    <t xml:space="preserve"> REF CPOS 18.08.120 + COTAÇÃO </t>
  </si>
  <si>
    <t>RODAPÉ PORCELANATO MINIMUM CIMENTO RS, RETIFICADO. 14,5x60CM</t>
  </si>
  <si>
    <t>109,00</t>
  </si>
  <si>
    <t xml:space="preserve"> REF CPOS 18.08.120 + COTAÇÃO 2 </t>
  </si>
  <si>
    <t>RODAPÉ PORCELANATO  CIMENTO AC RS, RETIFICADO. 14,5x84CM</t>
  </si>
  <si>
    <t>PORTAS</t>
  </si>
  <si>
    <t>SOLEIRA EM GRANITO PRETO SÃO GABRIEL,, LARGURA VARIÁVEL, ESPESSURA 2,0 CM. AF_09/2020</t>
  </si>
  <si>
    <t>19,50</t>
  </si>
  <si>
    <t xml:space="preserve"> REF 100676 </t>
  </si>
  <si>
    <t>GUICHÊS E VISOR</t>
  </si>
  <si>
    <t xml:space="preserve"> REF SBC 130317 + SIURB 77624 </t>
  </si>
  <si>
    <t>PEITORIL EM GRANITO SAO GABRIEL 40cm</t>
  </si>
  <si>
    <t>2,40</t>
  </si>
  <si>
    <t xml:space="preserve"> REF 102162 + SEINFRA I9448 </t>
  </si>
  <si>
    <t>5,20</t>
  </si>
  <si>
    <t xml:space="preserve"> SCB 112210 + 008129 </t>
  </si>
  <si>
    <t>GUARDA-CORPO E PORTA DE VIDRO PCD</t>
  </si>
  <si>
    <t xml:space="preserve"> AGESUL	1101004200	+ CPOS 26.03.070 </t>
  </si>
  <si>
    <t>6,95</t>
  </si>
  <si>
    <t>SANITÁRIOS COLETIVOS - ISM E ISF</t>
  </si>
  <si>
    <t xml:space="preserve"> REF.: SBC 190404 + ORSE 3375 </t>
  </si>
  <si>
    <t>FORNECIMENTO E INSTALAÇÃO DE BANCADA EM GRANITO PRETO SÃO GABRIEL. ESPESSURA 2CM. 2 UNIDADES 150X55CM. INCLUSIVE SAIA (20CM) E RODAPIA (10CM). FIXAÇÃO COM MÃO FRANCESA</t>
  </si>
  <si>
    <t>2,77</t>
  </si>
  <si>
    <t xml:space="preserve"> 86886 </t>
  </si>
  <si>
    <t>ENGATE FLEXÍVEL EM INOX, 1/2  X 30CM - FORNECIMENTO E INSTALAÇÃO. AF_01/2020</t>
  </si>
  <si>
    <t>ESPELHO LAPIDADO 4 mm,  INCLUSIVE FIXAÇÃO, SEM MOLDURA, BISOTE 150x80CM 2x</t>
  </si>
  <si>
    <t xml:space="preserve"> REF. ORSE 4304 </t>
  </si>
  <si>
    <t>DIVISÓRIA EM GRANITO PRETO (COR SÃO GABRIEL) E=2CM PARA SANITÁRIOS, TIPO CABINE, INCLUSIVE MONTAGEM COM FERRAGENS, ASSENTADO COM ARGAMASSA COLANTE AC III-E, CONFORME DETALHAMENTO DO PROJETO. ALTURA 2,00M</t>
  </si>
  <si>
    <t>6,56</t>
  </si>
  <si>
    <t xml:space="preserve"> REF. ORSE 7788 </t>
  </si>
  <si>
    <t>PORTA EM MADEIRA COMPENSADA (CANELA), LISA, SEMI-OCA (0,60 X 1,60 A 2,10M), REVESTIDA C/ FORMICA, INCLUSIVE FERRAGENS (LIVRE/OCUPADO), PARA USO EM DIVISÓRIAS GRANITO OU MÁRMORE</t>
  </si>
  <si>
    <t>VESTIÁRIOS</t>
  </si>
  <si>
    <t xml:space="preserve"> 86903 </t>
  </si>
  <si>
    <t>LAVATÓRIO LOUÇA BRANCA COM COLUNA, 45 X 55CM OU EQUIVALENTE, PADRÃO MÉDIO - FORNECIMENTO E INSTALAÇÃO. AF_01/2020</t>
  </si>
  <si>
    <t>ESPELHO LAPIDADO 4 mm , INCLUSIVE FIXAÇÃO, SEM MOLDURA, BISOTE 60x90CM 2x</t>
  </si>
  <si>
    <t>1,08</t>
  </si>
  <si>
    <t>6,20</t>
  </si>
  <si>
    <t xml:space="preserve"> 190312 </t>
  </si>
  <si>
    <t>CHUVEIRO SPOT COM TUBO CROMADO 1977C.CT DECA</t>
  </si>
  <si>
    <t>SANITÁRIO - PCD</t>
  </si>
  <si>
    <t xml:space="preserve"> REF AGETOP CIVIL (080505) </t>
  </si>
  <si>
    <t>VASO SANITÁRIO PARA PCD COM CAIXA ACOPLADA COM DUPLO ACIONAMENTO (1ª LINHA) - COMPLETO - ALTURA 43 A 45CM</t>
  </si>
  <si>
    <t xml:space="preserve"> REF.: ORSE 12209 + COTAÇÃO </t>
  </si>
  <si>
    <t>TORNEIRA AUTOMÁTICA PCD - FORNECIMENTO E INSTALAÇÃO</t>
  </si>
  <si>
    <t>ESPELHO LAPIDADO 4 mm  ,  INCLUSIVE FIXAÇÃO</t>
  </si>
  <si>
    <t>0,54</t>
  </si>
  <si>
    <t xml:space="preserve"> REF. ORSE - 8492 </t>
  </si>
  <si>
    <t>REINSTALAÇÃO DE BARRA DE APOIO EM INOX POLIDO</t>
  </si>
  <si>
    <t xml:space="preserve"> REF ORSE 7979 </t>
  </si>
  <si>
    <t>BATE MACA EM CHAPA DE AÇO INOX 304, ESP. 1,0MM ACAB. POLIDO OU ESCOVADO, DIM. 800X200MM DOTADO DE 4 FUROS E PARAFUSOS INOX AUTO-ATARRACHANTE</t>
  </si>
  <si>
    <t xml:space="preserve"> REF. ORSE 10334 + COTAÇÃO </t>
  </si>
  <si>
    <t>SINALIZAÇÃO PARA DEFICIENTES - PLACA EM BRAILLE - EM ACRÍLICO, DIM: 20 X 15 CM. MASCULINO, FEMININO OU SANITÁRIO ACESSÍVEL</t>
  </si>
  <si>
    <t>COZINHAS - TORNEIRAS</t>
  </si>
  <si>
    <t xml:space="preserve"> REF 86910 + COTAÇÃO </t>
  </si>
  <si>
    <t>EXAUSTÃO - SANITÁRIOS</t>
  </si>
  <si>
    <t>PREVENÇÃO CONTRA INCÊNDIO</t>
  </si>
  <si>
    <t xml:space="preserve"> REF. ORSE 12137 + SINAPI 37558 </t>
  </si>
  <si>
    <t xml:space="preserve"> REF SBC 055861 </t>
  </si>
  <si>
    <t xml:space="preserve"> REF.: SUDECAP 10.90.20 </t>
  </si>
  <si>
    <t>FORNECIMENTO E INSTALAÇÃO DE ABRIGO PARA EXTINTOR INCENDIO CH18 60X40X30 CM</t>
  </si>
  <si>
    <t>32,00</t>
  </si>
  <si>
    <t xml:space="preserve"> REF. ORSE 12137 + SINAPI 37560 </t>
  </si>
  <si>
    <t xml:space="preserve"> REF. ORSE 12137 + SINAPI 37557 (5) </t>
  </si>
  <si>
    <t xml:space="preserve"> REF. ORSE 12137 + SINAPI 37557 (6) </t>
  </si>
  <si>
    <t>PINTURA INTERNA</t>
  </si>
  <si>
    <t>FUNDO SELADOR ACRÍLICO, APLICAÇÃO MANUAL EM PAREDE, UMA DEMÃO. AF_04/2023</t>
  </si>
  <si>
    <t>375,47</t>
  </si>
  <si>
    <t>246,00</t>
  </si>
  <si>
    <t>96,41</t>
  </si>
  <si>
    <t>19,78</t>
  </si>
  <si>
    <t>PINTURA EXTERNA</t>
  </si>
  <si>
    <t>41,97</t>
  </si>
  <si>
    <t xml:space="preserve"> 102489 </t>
  </si>
  <si>
    <t>PINTURA HIDROFUGANTE COM SILICONE, APLICAÇÃO MANUAL, 2 DEMÃOS. AF_05/2021</t>
  </si>
  <si>
    <t>LETREIROS</t>
  </si>
  <si>
    <t>DESCARTE DE RESÍDUOS - 1ª ETAPA</t>
  </si>
  <si>
    <t>DESCARTE DE RESÍDUOS - 2ª ETAPA</t>
  </si>
  <si>
    <t>TRABALHO EM ALTURA</t>
  </si>
  <si>
    <t>SERVIÇOS FINAIS</t>
  </si>
  <si>
    <t>500,00</t>
  </si>
  <si>
    <t xml:space="preserve"> 8.3</t>
  </si>
  <si>
    <t>UN.</t>
  </si>
  <si>
    <t>PAREDE COM SISTEMA EM CHAPAS DE GESSO PARA DRYWALL, USO INTERNO, COM DUAS FACES SIMPLES E ESTRUTURA METÁLICA COM GUIAS SIMPLES 90MM, ESPAÇAMENTO ENTRE MONTANTES DE 40MM. PARA PAREDES COM ÁREA LÍQUIDA MAIOR OU IGUAL A 6 M2, COM VÃOS. ALTURA 3.00M E 1,10M</t>
  </si>
  <si>
    <t>40.1</t>
  </si>
  <si>
    <t>49.1</t>
  </si>
  <si>
    <t>50.1</t>
  </si>
  <si>
    <t>54.1</t>
  </si>
  <si>
    <t>ENGENHEIRO CIVIL - CREA-PR: 119.503/D</t>
  </si>
  <si>
    <t xml:space="preserve"> 87642 </t>
  </si>
  <si>
    <t>CONTRAPISO EM ARGAMASSA TRAÇO 1:4 (CIMENTO E AREIA), PREPARO MANUAL, APLICADO EM ÁREAS SECAS SOBRE LAJE, ADERIDO, ACABAMENTO NÃO REFORÇADO, ESPESSURA 4CM. AF_07/2021</t>
  </si>
  <si>
    <t xml:space="preserve"> 97668 </t>
  </si>
  <si>
    <t xml:space="preserve"> 97670 </t>
  </si>
  <si>
    <t>ELETRODUTO FLEXÍVEL CORRUGADO, PEAD, DN 100 (4"), PARA REDE ENTERRADA DE DISTRIBUIÇÃO DE ENERGIA ELÉTRICA - FORNECIMENTO E INSTALAÇÃO. AF_12/2021</t>
  </si>
  <si>
    <t>AR-CONDICIONADO</t>
  </si>
  <si>
    <t>51.1</t>
  </si>
  <si>
    <t>52.1</t>
  </si>
  <si>
    <t>53.1</t>
  </si>
  <si>
    <t>53.2</t>
  </si>
  <si>
    <t>53.3</t>
  </si>
  <si>
    <t>55.1</t>
  </si>
  <si>
    <t>56.1</t>
  </si>
  <si>
    <t>58.1</t>
  </si>
  <si>
    <t>58.2</t>
  </si>
  <si>
    <t>59.1</t>
  </si>
  <si>
    <t>60.1</t>
  </si>
  <si>
    <t>SISTEMA DE EXAUSTÃO DA COZINHA</t>
  </si>
  <si>
    <t xml:space="preserve">COTAÇÃO </t>
  </si>
  <si>
    <t>PADRÃO TCU</t>
  </si>
  <si>
    <t>SERV</t>
  </si>
  <si>
    <t>REMOÇÃO DA INFRAESTRUTURA ELÉTRICA -  INTERRUPTORES, TOMADAS, QUADRO ELÉTRICO, E ELETROCALHA</t>
  </si>
  <si>
    <t xml:space="preserve">REF.: 88264 </t>
  </si>
  <si>
    <t>REMOÇÃO DE TODA ELÉTRICA EXISTENTE - INTERRUPTORES, TOMADAS, QUADRO ELÉTRICO, E ELETROCALHA</t>
  </si>
  <si>
    <t>SUBSTITUIÇÃO DE FECHO EM JANELA, COM FORNECIMENTO DE MATERIAL</t>
  </si>
  <si>
    <t xml:space="preserve"> REF.: 88325 </t>
  </si>
  <si>
    <t>GRUPOS DE EVENTOS</t>
  </si>
  <si>
    <t>SERVIÇOS PRELIMINARES, DEMOLIÇÕES 1ª ETAPA E FUNDAÇÕES</t>
  </si>
  <si>
    <t>SERVIÇOS NO TERRAÇO</t>
  </si>
  <si>
    <t>SERVIÇOS NA DIVISA E IMPERMEABILIZAÇÃO INTERNA</t>
  </si>
  <si>
    <t>HIDRÁULICA E REDE DE GÁS</t>
  </si>
  <si>
    <t>ESQUADRIAS EXTERNAS</t>
  </si>
  <si>
    <t>REGULARIZAÇÃO DE PISO</t>
  </si>
  <si>
    <t>PAREDES INTERNAS</t>
  </si>
  <si>
    <t>REVESTIMENTOS DE PISO E PAREDES</t>
  </si>
  <si>
    <t>PAINEL RIPADO, LETREIROS, DIVISÓRIA ARTICULADA</t>
  </si>
  <si>
    <t>FORRO E LUMINÁRIAS</t>
  </si>
  <si>
    <t>CLIMATIZAÇÃO E EXAUSTORES</t>
  </si>
  <si>
    <t>PORTAS E ESQUADRIAS DE VIDRO</t>
  </si>
  <si>
    <t>SANITÁRIOS, VESTIÁRIOS E TORNEIRAS</t>
  </si>
  <si>
    <t>PINTURAS, PREVENÇÃO CONTRA INCÊNDIO E SERVIÇOS FINAIS</t>
  </si>
  <si>
    <t>DESCRIÇÃO DA ETAPA</t>
  </si>
  <si>
    <t>PREÇO TOTAL SEM BDI</t>
  </si>
  <si>
    <t>VALOR DA ETAPA COM DILUIÇÕES</t>
  </si>
  <si>
    <t>PAGAMENTO DILUÍDO</t>
  </si>
  <si>
    <t>VALOR TOTAL DOS EVENTOS:</t>
  </si>
  <si>
    <t>01</t>
  </si>
  <si>
    <t>02</t>
  </si>
  <si>
    <t>03</t>
  </si>
  <si>
    <t>04</t>
  </si>
  <si>
    <t>05</t>
  </si>
  <si>
    <t>06</t>
  </si>
  <si>
    <t>CONTAINER - ALUGUEL</t>
  </si>
  <si>
    <t>REFORÇO ESTRUTURAL - ESTRUTURA METÁLICA
SEGUNDA ETAPA</t>
  </si>
  <si>
    <t>REFORÇO ESTRUTURAL - ESTRUTURA METÁLICA
PRIMEIRA ETAPA</t>
  </si>
  <si>
    <t>UMA MEDIÇÃO PODE CONTEMPLAR O PAGAMENTO DE UMA OU MAIS ETAPAS OU UM OU MAIS GRUPOS DE EVENTOS
A ORDEM DE ETAPAS OU DE GRUPOS DE EVENTOS APRESENTADA NO EVENTOGRAMA NÃO ESTABELECE NECESSÁRIAMENTE A ORDEM DO CRONOGRAMA</t>
  </si>
  <si>
    <r>
      <t xml:space="preserve">DEMOLIÇÃO DE ALVENARIA PARA QUALQUER TIPO DE BLOCO, DE FORMA MECANIZADA, SEM REAPROVEITAMENTO. AF_12/2017 </t>
    </r>
    <r>
      <rPr>
        <b/>
        <sz val="10"/>
        <color theme="1"/>
        <rFont val="Arial"/>
        <family val="2"/>
      </rPr>
      <t>- SÓCULOS, BANCADAS E ABAIXO DO VIDRO EM CURVA</t>
    </r>
  </si>
  <si>
    <r>
      <t xml:space="preserve">RETIRADA DE VIDRO OU ESPELHO, COM RASPAGEM DA MASSA OU RETIRADA DE BAGUETE </t>
    </r>
    <r>
      <rPr>
        <b/>
        <sz val="10"/>
        <color theme="1"/>
        <rFont val="Arial"/>
        <family val="2"/>
      </rPr>
      <t>(INTERNOS)</t>
    </r>
  </si>
  <si>
    <r>
      <t xml:space="preserve">DESMONTAGEM COM CORTE DE PEÇAS DE ESTRUTURA METÁLICA COM SOLDA E LIXADEIRA - </t>
    </r>
    <r>
      <rPr>
        <b/>
        <sz val="10"/>
        <color theme="1"/>
        <rFont val="Arial"/>
        <family val="2"/>
      </rPr>
      <t>CORTE DA ESCADA</t>
    </r>
  </si>
  <si>
    <t>FORNECIMENTO E INSTALAÇÃO - LUMINÁRIA LED RETANGULAR PENDENTE</t>
  </si>
  <si>
    <t>AQUECEDOR RHEEM 40L DIGITAL GLP, KIT DE LIGAÇÃO, CHAMINÉ E CASA DE PROTEÇÃO EM ALUMÍNIO. FORNECIMENTO E INSTALAÇÃO</t>
  </si>
  <si>
    <t>PRESSURIZADOR TEXIUS TSP-4-2DC, 1,0CV, COM INVERSOR DE FLUXO. INSTALADO SOBRE FORRO. INCLUSIVE ESTRUTURA DE SUPORTE E FIXAÇÃO</t>
  </si>
  <si>
    <t>FONRECIMENTO E INSTALAÇÃO DE ESQUADRIA EM VIDRO TEMPERADO DE 10MM, COM 4 FOLHAS, TIPO DESLIZANTE - 267x250CM</t>
  </si>
  <si>
    <r>
      <t xml:space="preserve">REVESTIMENTO CERÂMICO PARA PAREDES INTERNAS - </t>
    </r>
    <r>
      <rPr>
        <b/>
        <sz val="10"/>
        <color theme="1"/>
        <rFont val="Arial"/>
        <family val="2"/>
      </rPr>
      <t>REFERÊNCIA: PORTINARI RETIFICADO PLAIN MATTE WHITE</t>
    </r>
  </si>
  <si>
    <r>
      <t xml:space="preserve">FORNECIMENTO E INSTALAÇÃO DE PAINEL RIPADO EM MDF - </t>
    </r>
    <r>
      <rPr>
        <b/>
        <sz val="10"/>
        <color theme="1"/>
        <rFont val="Arial"/>
        <family val="2"/>
      </rPr>
      <t>REFERÊNCIA: CONCEPT - BARRETO - COR FREIJÓ</t>
    </r>
  </si>
  <si>
    <r>
      <rPr>
        <b/>
        <sz val="10"/>
        <color theme="1"/>
        <rFont val="Arial"/>
        <family val="2"/>
      </rPr>
      <t>DIVISÓRIA ARTICULADA SUSPENSA</t>
    </r>
    <r>
      <rPr>
        <sz val="10"/>
        <color theme="1"/>
        <rFont val="Arial"/>
        <family val="2"/>
      </rPr>
      <t xml:space="preserve"> EM ROLDANAS DUPLAS COM ESRUTURA INTERNA DE AÇO GAVANIZADO COM PINTURA CONTRA CORROSÃO, ACABAMENTO EXTERNO EM LAMINADO MELAMÍNICO E PERFIS DE ALUMÍNIO, COM TRATAMENTO ACÚSTICO INTERNO (MÍNIMO 50 DB COM LAUDO TÉCNICO), ESPESSURA DE NO MÍNIMO 100MM, COM SISTEMA DE VEDAÇÃO JUNTO AO PISO E TETO. ACABAMENTO EXTERNO REVESTIDOS EM MDF, LAMINADO MELAMÌNICO BRANCO. TRILHO EM ALUMÍNIO RÍGIDO NATURAL, ABAIXO DO FORRO, PARA DESLOCAMENTO DAS ROLDANAS E PLACAS. ACIONAMENTO COM CHAVE REMOVÍVEL/MANIVELA DE 1/2 VOLTA. ESTRUTURA DE FIXAÇÃO DIRETAMENTE NA LAJE OU NA ESTRUTURA METÁLICA. </t>
    </r>
    <r>
      <rPr>
        <b/>
        <sz val="10"/>
        <color theme="1"/>
        <rFont val="Arial"/>
        <family val="2"/>
      </rPr>
      <t>CADA SALA DEVERÁ TER 1 PORTA PARA DIVISÓRIA DE ACESSO EM MDF COM REVESTIMENTO METAMÍNICO, PUXADOR E FECHADURA.</t>
    </r>
  </si>
  <si>
    <r>
      <t xml:space="preserve">FORNECIMENTO E INSTALAÇÃO DE FORRO DE GESSO ACARTONADO LISO REMOVÍVEL, PLACAS 62,5X62X5CM, REVESTIDO COM PELÍCULA RÍGIDA DE PVC, PLACA E PERFIL NA COR BRANCO. REFERÊNCIA: </t>
    </r>
    <r>
      <rPr>
        <b/>
        <sz val="10"/>
        <color theme="1"/>
        <rFont val="Arial"/>
        <family val="2"/>
      </rPr>
      <t>MODELO GYPREX, MARCA PLACO DO BRASIL OU EQUIVALENTE TÉCNICO</t>
    </r>
    <r>
      <rPr>
        <sz val="10"/>
        <color theme="1"/>
        <rFont val="Arial"/>
        <family val="2"/>
      </rPr>
      <t>. INCLUSIVE FORNECIMENTO E INSTALAÇÃO DA ESTRUTURA</t>
    </r>
  </si>
  <si>
    <r>
      <t xml:space="preserve">FORNECIMENTO E INSTALAÇÃO DE FORRO REMOVÍVEL EM FIBRA MINERAL, 62,5X62,5CM, BORDA TEGULAR T24, PLACA E PERFIL NA COR BRANCO E CINZA (VOLCANIC ASH), PAGINAÇÃO CONFORME PROJETO, </t>
    </r>
    <r>
      <rPr>
        <b/>
        <sz val="10"/>
        <color theme="1"/>
        <rFont val="Arial"/>
        <family val="2"/>
      </rPr>
      <t>REFERÊNCIA MARCA ECOPHON SAINT GOBAIN OU EQUIVALENTE TÉCNICO.</t>
    </r>
    <r>
      <rPr>
        <sz val="10"/>
        <color theme="1"/>
        <rFont val="Arial"/>
        <family val="2"/>
      </rPr>
      <t xml:space="preserve"> INCLUSIVE FONRECIMENTO E INSTALAÇÃO DAS ESTRUTURAS.</t>
    </r>
  </si>
  <si>
    <r>
      <t xml:space="preserve">FORNECIMENTO E INSTALAÇÃO DE </t>
    </r>
    <r>
      <rPr>
        <b/>
        <sz val="10"/>
        <color theme="1"/>
        <rFont val="Arial"/>
        <family val="2"/>
      </rPr>
      <t>24 CONJUNTOS DE BAFFLES ACÚSTICOS RETANGULARES [116,8 X 12,7 CM]</t>
    </r>
    <r>
      <rPr>
        <sz val="10"/>
        <color theme="1"/>
        <rFont val="Arial"/>
        <family val="2"/>
      </rPr>
      <t xml:space="preserve">, ESPESSURA COM NO MÌNIMO 40MM, COR: </t>
    </r>
    <r>
      <rPr>
        <b/>
        <sz val="10"/>
        <color theme="1"/>
        <rFont val="Arial"/>
        <family val="2"/>
      </rPr>
      <t>PRETA</t>
    </r>
    <r>
      <rPr>
        <sz val="10"/>
        <color theme="1"/>
        <rFont val="Arial"/>
        <family val="2"/>
      </rPr>
      <t xml:space="preserve">, EM LÃ DE VIDRO COM REVESTIMENTO EM VÉU ACÚSTICO. UNIDADE COMPOSTA POR CONJUNTO DE FIXAÇÃO COM 02(DOIS) SUPORTES PENDURAIS JÁ FIXADOS NA PLACA E 02 (DOIS) CABOS DE AÇO COM GANCHOS REGULÁVEIS PARA FIXAÇÃO NO TETO. </t>
    </r>
  </si>
  <si>
    <r>
      <t xml:space="preserve">FORNECIMENTO E INSTALAÇÃO DE </t>
    </r>
    <r>
      <rPr>
        <b/>
        <sz val="10"/>
        <color theme="1"/>
        <rFont val="Arial"/>
        <family val="2"/>
      </rPr>
      <t>54 CONJUNTOS DE BAFFLES ACÚSTICOS RETANGULARES [116,8 X 19,0 CM]</t>
    </r>
    <r>
      <rPr>
        <sz val="10"/>
        <color theme="1"/>
        <rFont val="Arial"/>
        <family val="2"/>
      </rPr>
      <t xml:space="preserve">, ESPESSURA COM NO MÌNIMO 40MM, COR: </t>
    </r>
    <r>
      <rPr>
        <b/>
        <sz val="10"/>
        <color theme="1"/>
        <rFont val="Arial"/>
        <family val="2"/>
      </rPr>
      <t>BRANCA</t>
    </r>
    <r>
      <rPr>
        <sz val="10"/>
        <color theme="1"/>
        <rFont val="Arial"/>
        <family val="2"/>
      </rPr>
      <t>, EM LÃ DE VIDRO COM REVESTIMENTO EM VÉU ACÚSTICO. UNIDADE COMPOSTA POR CONJUNTO DE FIXAÇÃO COM 02(DOIS) SUPORTES PENDURAIS JÁ FIXADOS NA PLACA E 02 (DOIS) CABOS DE AÇO COM GANCHOS REGULÁVEIS PARA FIXAÇÃO NO TETO.</t>
    </r>
  </si>
  <si>
    <r>
      <t>FORNECIMENTO E INSTALAÇÃO DE</t>
    </r>
    <r>
      <rPr>
        <b/>
        <sz val="10"/>
        <color theme="1"/>
        <rFont val="Arial"/>
        <family val="2"/>
      </rPr>
      <t xml:space="preserve"> 25 CONJUNTOS DE BAFFLES ACÚSTICOS, RETANGULARES [116,8 X 25,4 CM]</t>
    </r>
    <r>
      <rPr>
        <sz val="10"/>
        <color theme="1"/>
        <rFont val="Arial"/>
        <family val="2"/>
      </rPr>
      <t xml:space="preserve">, ESPESSURA COM NO MÌNIMO 40MM, COR: </t>
    </r>
    <r>
      <rPr>
        <b/>
        <sz val="10"/>
        <color theme="1"/>
        <rFont val="Arial"/>
        <family val="2"/>
      </rPr>
      <t>CINZA</t>
    </r>
    <r>
      <rPr>
        <sz val="10"/>
        <color theme="1"/>
        <rFont val="Arial"/>
        <family val="2"/>
      </rPr>
      <t>, EM LÃ DE VIDRO COM REVESTIMENTO EM VÉU ACÚSTICO. UNIDADE COMPOSTA POR CONJUNTO DE FIXAÇÃO COM 02(DOIS) SUPORTES PENDURAIS JÁ FIXADOS NA PLACA E 02 (DOIS) CABOS DE AÇO COM GANCHOS REGULÁVEIS PARA FIXAÇÃO NO TETO.</t>
    </r>
  </si>
  <si>
    <r>
      <t xml:space="preserve">FORNECIMENTO E INSTALAÇÃO DE </t>
    </r>
    <r>
      <rPr>
        <b/>
        <sz val="10"/>
        <color theme="1"/>
        <rFont val="Arial"/>
        <family val="2"/>
      </rPr>
      <t>PORCELANATO INDUSTRIAL</t>
    </r>
    <r>
      <rPr>
        <sz val="10"/>
        <color theme="1"/>
        <rFont val="Arial"/>
        <family val="2"/>
      </rPr>
      <t xml:space="preserve"> EXTRUDADO 30X30CM, </t>
    </r>
    <r>
      <rPr>
        <b/>
        <sz val="10"/>
        <color theme="1"/>
        <rFont val="Arial"/>
        <family val="2"/>
      </rPr>
      <t>COR CINZA CLARO</t>
    </r>
    <r>
      <rPr>
        <sz val="10"/>
        <color theme="1"/>
        <rFont val="Arial"/>
        <family val="2"/>
      </rPr>
      <t xml:space="preserve">, ESPESSURA 1,2CM, JUNTA 4MM. COM REJUNTE ANTICORROSIVO ALUMINOSO CURA ÚMIDA NA COR GRAFITE. </t>
    </r>
    <r>
      <rPr>
        <b/>
        <sz val="10"/>
        <color theme="1"/>
        <rFont val="Arial"/>
        <family val="2"/>
      </rPr>
      <t>MODELO KERATEC, REF.: 1020C K20, MARCA ALELUIA CERÂMICAS (PORTCERAMIC) OU EQUIVALENTE TÉCNICO</t>
    </r>
  </si>
  <si>
    <r>
      <t>FORNECIMENTO E INSTALAÇÃO DE</t>
    </r>
    <r>
      <rPr>
        <b/>
        <sz val="10"/>
        <color theme="1"/>
        <rFont val="Arial"/>
        <family val="2"/>
      </rPr>
      <t xml:space="preserve"> PORCELANATO TÉCNICO</t>
    </r>
    <r>
      <rPr>
        <sz val="10"/>
        <color theme="1"/>
        <rFont val="Arial"/>
        <family val="2"/>
      </rPr>
      <t xml:space="preserve">, RETIFICADO, ACABAMENTO NATURAL, </t>
    </r>
    <r>
      <rPr>
        <b/>
        <sz val="10"/>
        <color theme="1"/>
        <rFont val="Arial"/>
        <family val="2"/>
      </rPr>
      <t>COR CINZA CLARO</t>
    </r>
    <r>
      <rPr>
        <sz val="10"/>
        <color theme="1"/>
        <rFont val="Arial"/>
        <family val="2"/>
      </rPr>
      <t>, ESPESSURA 9,5MM, JUNTA 2MM,</t>
    </r>
    <r>
      <rPr>
        <b/>
        <sz val="10"/>
        <color theme="1"/>
        <rFont val="Arial"/>
        <family val="2"/>
      </rPr>
      <t xml:space="preserve"> REFERÊNCIA: MODELO MINIMUM CIMENTO NA, MARCA ELIANE OU EQUIVALENTE TÉCNICO</t>
    </r>
    <r>
      <rPr>
        <sz val="10"/>
        <color theme="1"/>
        <rFont val="Arial"/>
        <family val="2"/>
      </rPr>
      <t>. COM REJUNTE COR GRAFITE.</t>
    </r>
  </si>
  <si>
    <r>
      <t xml:space="preserve">KIT DE PORTA-PRONTA DE MADEIRA EM </t>
    </r>
    <r>
      <rPr>
        <b/>
        <sz val="10"/>
        <color theme="1"/>
        <rFont val="Arial"/>
        <family val="2"/>
      </rPr>
      <t>ACABAMENTO MELAMÍNICO BRANCO, 90X210</t>
    </r>
    <r>
      <rPr>
        <sz val="10"/>
        <color theme="1"/>
        <rFont val="Arial"/>
        <family val="2"/>
      </rPr>
      <t>, FIXAÇÃO COM PREENCHIMENTO TOTAL DE ESPUMA EXPANSIVA, INCLUINDO FECHADURA REF ZAMAC - FORNECIMENTO E INSTALAÇÃO COMPLETA, INCLUSIVE BATENTE E GUARNIÇÕES.</t>
    </r>
  </si>
  <si>
    <r>
      <t xml:space="preserve">KIT DE PORTA-PRONTA DE MADEIRA EM </t>
    </r>
    <r>
      <rPr>
        <b/>
        <sz val="10"/>
        <color theme="1"/>
        <rFont val="Arial"/>
        <family val="2"/>
      </rPr>
      <t>ACABAMENTO MELAMÍNICO BRANCO, 80X210,</t>
    </r>
    <r>
      <rPr>
        <sz val="10"/>
        <color theme="1"/>
        <rFont val="Arial"/>
        <family val="2"/>
      </rPr>
      <t xml:space="preserve"> FIXAÇÃO COM PREENCHIMENTO TOTAL DE ESPUMA EXPANSIVA, INCLUINDO FECHADURA REF ZAMAC - FORNECIMENTO E INSTALAÇÃO COMPLETA, INCLUSIVE BATENTE E GUARNIÇÕES</t>
    </r>
  </si>
  <si>
    <r>
      <t xml:space="preserve">KIT DE PORTA-PRONTA DE MADEIRA EM </t>
    </r>
    <r>
      <rPr>
        <b/>
        <sz val="10"/>
        <color theme="1"/>
        <rFont val="Arial"/>
        <family val="2"/>
      </rPr>
      <t>ACABAMENTO MELAMÍNICO BRANCO, 100X210</t>
    </r>
    <r>
      <rPr>
        <sz val="10"/>
        <color theme="1"/>
        <rFont val="Arial"/>
        <family val="2"/>
      </rPr>
      <t>, FIXAÇÃO COM PREENCHIMENTO TOTAL DE ESPUMA EXPANSIVA, INCLUINDO FECHADURA REF ZAMAC - FORNECIMENTO E INSTALAÇÃO COMPLETA, INCLUSIVE BATENTE E GUARNIÇÕES</t>
    </r>
  </si>
  <si>
    <r>
      <t xml:space="preserve">KIT DE PORTA-PRONTA DE MADEIRA EM </t>
    </r>
    <r>
      <rPr>
        <b/>
        <sz val="10"/>
        <color theme="1"/>
        <rFont val="Arial"/>
        <family val="2"/>
      </rPr>
      <t>ACABAMENTO MELAMÍNICO BRANCO 120X210, DUAS FOLHAS</t>
    </r>
    <r>
      <rPr>
        <sz val="10"/>
        <color theme="1"/>
        <rFont val="Arial"/>
        <family val="2"/>
      </rPr>
      <t>, FIXAÇÃO COM PREENCHIMENTO TOTAL DE ESPUMA EXPANSIVA, INCLUINDO FECHADURA REF ZAMAC COM TODAS AS FERRAGENS NECESSÁRIAS - FORNECIMENTO E INSTALAÇÃO COMPLETA, INCLUSIVE BATENTE E GUARNIÇÕES</t>
    </r>
  </si>
  <si>
    <r>
      <t xml:space="preserve">INSTALAÇÃO DE VIDRO INCOLOR TEMPERADO, E = 8 MM, EM ESQUADRIA DE ALUMÍNIO PRETO, FIXADO COM BAGUETE. AF_01/2021_PS - </t>
    </r>
    <r>
      <rPr>
        <b/>
        <sz val="10"/>
        <color theme="1"/>
        <rFont val="Arial"/>
        <family val="2"/>
      </rPr>
      <t>VISOR SALÃO</t>
    </r>
  </si>
  <si>
    <r>
      <t xml:space="preserve">INSTALAÇÃO DE VIDRO INCOLOR TEMPERADO, E = 8 MM, EM ESQUADRIA DE ALUMÍNIO BRANCO, FIXADO COM BAGUETE. AF_01/2021_PS - </t>
    </r>
    <r>
      <rPr>
        <b/>
        <sz val="10"/>
        <color theme="1"/>
        <rFont val="Arial"/>
        <family val="2"/>
      </rPr>
      <t>VISOR COZINHA</t>
    </r>
  </si>
  <si>
    <r>
      <rPr>
        <b/>
        <sz val="10"/>
        <color theme="1"/>
        <rFont val="Arial"/>
        <family val="2"/>
      </rPr>
      <t>JANELA ALUMINIO GUILHOTINA</t>
    </r>
    <r>
      <rPr>
        <sz val="10"/>
        <color theme="1"/>
        <rFont val="Arial"/>
        <family val="2"/>
      </rPr>
      <t xml:space="preserve"> COM VIDRO TEMPERADO 6MM, COM ESQUADRIA DE ALUMÍNIO BRANCO, </t>
    </r>
    <r>
      <rPr>
        <b/>
        <sz val="10"/>
        <color theme="1"/>
        <rFont val="Arial"/>
        <family val="2"/>
      </rPr>
      <t>COM TELA EMBUTIDA NA ESQUADRIA GUILHOTINA</t>
    </r>
  </si>
  <si>
    <t>GUARDA CORPO EM ACO INOX 304 POLIDO COM COLUNAS, FIXAÇÂO COMPLETA, ACESSÒRIOS E ACABAMENTO COM  VIDRO LAMINADO+TEMPERADO 4+4mm (GUARDA-CORPO 3,30x1m + 0,85x1m+ 2Und 0,50x1m  e 2 PORTAS PCD 0,90x1m)</t>
  </si>
  <si>
    <r>
      <t xml:space="preserve">FORNECIMENTO E INSTALAÇÃO DE MISTURADOR DE PAREDE PARA COZINHA BICA </t>
    </r>
    <r>
      <rPr>
        <b/>
        <sz val="10"/>
        <color theme="1"/>
        <rFont val="Arial"/>
        <family val="2"/>
      </rPr>
      <t>MÓVEL IZY DECA</t>
    </r>
  </si>
  <si>
    <r>
      <t xml:space="preserve">INSTALAÇÃO DO SISTEMA FRIGORÍGENO COMPLETO - </t>
    </r>
    <r>
      <rPr>
        <b/>
        <sz val="10"/>
        <color theme="1"/>
        <rFont val="Arial"/>
        <family val="2"/>
      </rPr>
      <t xml:space="preserve">EQUIPAMENTOS FORNECIDOS PELO TRE-PR </t>
    </r>
    <r>
      <rPr>
        <sz val="10"/>
        <color theme="1"/>
        <rFont val="Arial"/>
        <family val="2"/>
      </rPr>
      <t xml:space="preserve">[tubos de cobres, isolamento elastomérico para os tubos, carga de gás, nitrogênio, suporte para sustentação de tubulação frigorígena (kit contendo perfilado+proteção em PVC,par de barraros cada 50cm, quatro arruelas, quartro porcas)], </t>
    </r>
    <r>
      <rPr>
        <b/>
        <sz val="10"/>
        <color theme="1"/>
        <rFont val="Arial"/>
        <family val="2"/>
      </rPr>
      <t>INSTALAÇÃO DE DIFUSÃO</t>
    </r>
    <r>
      <rPr>
        <sz val="10"/>
        <color theme="1"/>
        <rFont val="Arial"/>
        <family val="2"/>
      </rPr>
      <t xml:space="preserve"> (Grelha circular plástica de acabamento tipo veneziana com anti insetos Ø100), </t>
    </r>
    <r>
      <rPr>
        <b/>
        <sz val="10"/>
        <color theme="1"/>
        <rFont val="Arial"/>
        <family val="2"/>
      </rPr>
      <t>INSTALAÇÃO DOS DUTOS COM BOMBA</t>
    </r>
    <r>
      <rPr>
        <sz val="10"/>
        <color theme="1"/>
        <rFont val="Arial"/>
        <family val="2"/>
      </rPr>
      <t xml:space="preserve"> [tubo de PVC, joelho de PVC, luva de PVC, suporte para sustentação de dutos (kit contendo perfilado + proteção em PVC, par de barra roscada 50cm, quatro arruelas, quartro  porcas) e tuvo de PVC], </t>
    </r>
    <r>
      <rPr>
        <b/>
        <sz val="10"/>
        <color theme="1"/>
        <rFont val="Arial"/>
        <family val="2"/>
      </rPr>
      <t>INSTALAÇÃO DE MISCELÂNIAS</t>
    </r>
    <r>
      <rPr>
        <sz val="10"/>
        <color theme="1"/>
        <rFont val="Arial"/>
        <family val="2"/>
      </rPr>
      <t xml:space="preserve"> cabo shield AFT blindado e calço de borracha, </t>
    </r>
    <r>
      <rPr>
        <b/>
        <sz val="10"/>
        <color theme="1"/>
        <rFont val="Arial"/>
        <family val="2"/>
      </rPr>
      <t>CONFORME PROJETO.</t>
    </r>
  </si>
  <si>
    <r>
      <rPr>
        <b/>
        <sz val="10"/>
        <color theme="1"/>
        <rFont val="Arial"/>
        <family val="2"/>
      </rPr>
      <t>REDE DE DUTOS CONFECCIONADA EM CHAPA GALVANIZADA</t>
    </r>
    <r>
      <rPr>
        <sz val="10"/>
        <color theme="1"/>
        <rFont val="Arial"/>
        <family val="2"/>
      </rPr>
      <t xml:space="preserve"> NR26, FLANGEADA, NAS MEDIDAS DE 30X30, SENDO 23M LINEARES, COM 03 TAMPAS DE INSPEÇÃO AO LONGO DA REDE, 09 COLARINHOS DE 150MM ACOPLADOS A </t>
    </r>
    <r>
      <rPr>
        <b/>
        <sz val="10"/>
        <color theme="1"/>
        <rFont val="Arial"/>
        <family val="2"/>
      </rPr>
      <t xml:space="preserve">09 VENTOKITS DE 150MM. </t>
    </r>
    <r>
      <rPr>
        <sz val="10"/>
        <color theme="1"/>
        <rFont val="Arial"/>
        <family val="2"/>
      </rPr>
      <t xml:space="preserve">TODOS INTERLIGADOS EM RAMAIS DE DUTO FLEXÍVEL DE 150MM, CONFORME PROJETO. DEVERÁ SER PROVISIONADA GRELHA DE RETORNO, A SER INSTALADA NA PARTE DISTAL DO RAMAL, CONTENDO TELA DE PROTEÇÃO PARA EVITAR A ENTRADA DE ANIMAIS. A CONTRATADA DEVERÁ PREVER TODOS OS MATERIAIS NECESSÁRIOS PARA EXECUÇÃO DO SERVIÇO, INCLUINDO MATERIAIS DE ALVENARIA PARA PERFURAÇÃO DA PASSAGEM DO DUTO, BEM COMO ACABAMENTOS PARA LIGAR O DUTO AO CHAPÉU (SAÍDA DA EXAUSTÃO), MATERIAIS ELÉTRICOS PARA INSTALAÇÃO PRÓXIMA AOS PONTOS DE ENERGIA EXISTENTE, VERIFICANDO COMO BASE O PROJETO. A CONTRATADA. </t>
    </r>
    <r>
      <rPr>
        <b/>
        <sz val="10"/>
        <color theme="1"/>
        <rFont val="Arial"/>
        <family val="2"/>
      </rPr>
      <t>INCLUSIVE FORNECIMENTO E INSTALAÇÃO DOS VENTOKITS</t>
    </r>
  </si>
  <si>
    <r>
      <t>PLACA DE SINALIZACAO DE SEGURANCA CONTRA INCENDIO, FOTOLUMINESCENTE, RETANGULAR, *16 X 32* CM, EM PVC *2* MM ANTI-CHAMAS. SIMBOLO CONFORME CBMPR NPT020 -</t>
    </r>
    <r>
      <rPr>
        <b/>
        <sz val="10"/>
        <color theme="1"/>
        <rFont val="Arial"/>
        <family val="2"/>
      </rPr>
      <t xml:space="preserve"> CODIGO S12</t>
    </r>
  </si>
  <si>
    <r>
      <t xml:space="preserve">PLACA DE SINALIZACAO DE SEGURANCA CONTRA INCENDIO, FOTOLUMINESCENTE, RETANGULAR, *13 X 26* CM, EM PVC *2* MM ANTI-CHAMAS. SIMBOLO CONFORME CBMPR NPT020 - </t>
    </r>
    <r>
      <rPr>
        <b/>
        <sz val="10"/>
        <color theme="1"/>
        <rFont val="Arial"/>
        <family val="2"/>
      </rPr>
      <t>CODIGO S2 OU S3</t>
    </r>
  </si>
  <si>
    <r>
      <t xml:space="preserve">PLACA DE SINALIZACAO DE SEGURANCA CONTRA INCENDIO, FOTOLUMINESCENTE, QUADRADA, *14 X 14* CM, EM PVC *2* MM ANTI-CHAMAS. SIMBOLO CONFORME CBMPR NPT020 - </t>
    </r>
    <r>
      <rPr>
        <b/>
        <sz val="10"/>
        <color theme="1"/>
        <rFont val="Arial"/>
        <family val="2"/>
      </rPr>
      <t>CODIGO E5</t>
    </r>
  </si>
  <si>
    <r>
      <t>FORNECIMENTO E INSTALAÇÃO DE EXTINTOR PO QUIMICO SECO ABC 4KG NBR 15808:2017</t>
    </r>
    <r>
      <rPr>
        <b/>
        <sz val="10"/>
        <color theme="1"/>
        <rFont val="Arial"/>
        <family val="2"/>
      </rPr>
      <t xml:space="preserve"> (2A;20B;C)</t>
    </r>
  </si>
  <si>
    <r>
      <rPr>
        <b/>
        <sz val="10"/>
        <color theme="1"/>
        <rFont val="Arial"/>
        <family val="2"/>
      </rPr>
      <t>LUMINÁRIA DE EMERGÊNCIA. APENAS INSTALAÇÃO</t>
    </r>
    <r>
      <rPr>
        <sz val="10"/>
        <color theme="1"/>
        <rFont val="Arial"/>
        <family val="2"/>
      </rPr>
      <t>. REUTILIZANDO AS LUMINÁRIAS EXISTENTES E LUMINÁRIAS NOVAS SERÃO FORNECIDAS PELO TRE-PR</t>
    </r>
  </si>
  <si>
    <r>
      <t xml:space="preserve">PLACA DE SINALIZACAO DE SEGURANCA CONTRA INCENDIO - ALERTA, TRIANGULAR, BASE DE *30* CM, EM PVC *2* MM ANTI-CHAMAS. CONFORME CBMPR NPT 020. </t>
    </r>
    <r>
      <rPr>
        <b/>
        <sz val="10"/>
        <color theme="1"/>
        <rFont val="Arial"/>
        <family val="2"/>
      </rPr>
      <t>CODIGO A5</t>
    </r>
  </si>
  <si>
    <r>
      <t>PLACA DE SINALIZACAO DE SEGURANCA CONTRA INCENDIO, FOTOLUMINESCENTE, CIRCULAR, *14* CM, EM PVC *2* MM ANTI-CHAMAS. SIMBOLO CONFORME CBMPR NPT020 -</t>
    </r>
    <r>
      <rPr>
        <b/>
        <sz val="10"/>
        <color theme="1"/>
        <rFont val="Arial"/>
        <family val="2"/>
      </rPr>
      <t xml:space="preserve"> CODIGO P1</t>
    </r>
  </si>
  <si>
    <r>
      <t xml:space="preserve">PLACA DE SINALIZACAO DE SEGURANCA CONTRA INCENDIO, FOTOLUMINESCENTE, CIRCULAR, *14* CM, EM PVC *2* MM ANTI-CHAMAS. SIMBOLO CONFORME CBMPR NPT020 - </t>
    </r>
    <r>
      <rPr>
        <b/>
        <sz val="10"/>
        <color theme="1"/>
        <rFont val="Arial"/>
        <family val="2"/>
      </rPr>
      <t>CODIGO P2</t>
    </r>
  </si>
  <si>
    <r>
      <t xml:space="preserve">PINTURA LÁTEX ACRÍLICA </t>
    </r>
    <r>
      <rPr>
        <b/>
        <sz val="10"/>
        <color theme="1"/>
        <rFont val="Arial"/>
        <family val="2"/>
      </rPr>
      <t>PREMIUM,</t>
    </r>
    <r>
      <rPr>
        <sz val="10"/>
        <color theme="1"/>
        <rFont val="Arial"/>
        <family val="2"/>
      </rPr>
      <t xml:space="preserve"> APLICAÇÃO MANUAL EM PAREDES, DUAS DEMÃOS. AF_04/2023 - </t>
    </r>
    <r>
      <rPr>
        <b/>
        <sz val="10"/>
        <color theme="1"/>
        <rFont val="Arial"/>
        <family val="2"/>
      </rPr>
      <t>BRANCO NEVE</t>
    </r>
  </si>
  <si>
    <r>
      <t xml:space="preserve">PINTURA LÁTEX ACRÍLICA </t>
    </r>
    <r>
      <rPr>
        <b/>
        <sz val="10"/>
        <color theme="1"/>
        <rFont val="Arial"/>
        <family val="2"/>
      </rPr>
      <t>PREMIUM</t>
    </r>
    <r>
      <rPr>
        <sz val="10"/>
        <color theme="1"/>
        <rFont val="Arial"/>
        <family val="2"/>
      </rPr>
      <t xml:space="preserve">, APLICAÇÃO MANUAL EM PAREDES, DUAS DEMÃOS. AF_04/2023 - </t>
    </r>
    <r>
      <rPr>
        <b/>
        <sz val="10"/>
        <color theme="1"/>
        <rFont val="Arial"/>
        <family val="2"/>
      </rPr>
      <t>METRÓPOLE</t>
    </r>
  </si>
  <si>
    <r>
      <t xml:space="preserve">PINTURA LÁTEX ACRÍLICA </t>
    </r>
    <r>
      <rPr>
        <b/>
        <sz val="10"/>
        <color theme="1"/>
        <rFont val="Arial"/>
        <family val="2"/>
      </rPr>
      <t>PREMIUM</t>
    </r>
    <r>
      <rPr>
        <sz val="10"/>
        <color theme="1"/>
        <rFont val="Arial"/>
        <family val="2"/>
      </rPr>
      <t xml:space="preserve">, APLICAÇÃO MANUAL EM PAREDES, DUAS DEMÃOS. AF_04/2023 - </t>
    </r>
    <r>
      <rPr>
        <b/>
        <sz val="10"/>
        <color theme="1"/>
        <rFont val="Arial"/>
        <family val="2"/>
      </rPr>
      <t>CALÇADA URBANA</t>
    </r>
  </si>
  <si>
    <t>LETREIRO EM INOX, ARTE CONFORME PROJETO. INSTALAÇÃO EM PAREDE</t>
  </si>
  <si>
    <r>
      <rPr>
        <b/>
        <sz val="10"/>
        <color theme="1"/>
        <rFont val="Arial"/>
        <family val="2"/>
      </rPr>
      <t xml:space="preserve">DUTOS. </t>
    </r>
    <r>
      <rPr>
        <sz val="10"/>
        <color theme="1"/>
        <rFont val="Arial"/>
        <family val="2"/>
      </rPr>
      <t xml:space="preserve">CONFECÇÃO DE REDE DE DUTOS COM SUPORTE, CHAPÉU DE DESCARGA DE ACESSÓRIOS EM AÇO INOX 34. DIÂMETROS DOS DUTOS (150MM E 200MM), SENDO O DUTO REDONDO E RETANGULAR, RÍGIDO. ACABAMENTO ESCOVADO E ISENTO DE PONTOS CORTANTES, CHAPA EM ESPESSURA ESTRUTURADA PARA RESISTIR A PROCEDIMENTOS DE LIMPEZA, </t>
    </r>
    <r>
      <rPr>
        <b/>
        <sz val="10"/>
        <color theme="1"/>
        <rFont val="Arial"/>
        <family val="2"/>
      </rPr>
      <t>ESPESSURA MÍNIMA CONFORME A NBR</t>
    </r>
    <r>
      <rPr>
        <sz val="10"/>
        <color theme="1"/>
        <rFont val="Arial"/>
        <family val="2"/>
      </rPr>
      <t xml:space="preserve">. TODAS AS DEMAIS ESPECIFICAÇÕES DEVEM SEGUIR O PROJETO. INCLUSIVE REDE EXTERNA DE DUTO COM SUPORTE DE FIXAÇÃO DE ACESSÓRIOS E CURVAS, TODOS CONFECCIONADOS EM EM AÇO INOX 34. DIÂMETRO DO DUTO (300MM), SENDO O DUTO REDONDO E RÍGIDO. DUTO DEVE CONTER TAMPA DE INSPEÇÃO POSSIBILITANDO A MANUTENÇÃO DO MESMO.
 2) DAMPERS ELETRÔNICOS PARA REDE DE DUTOS DA COIFA 01, REDONDOS DE 150MM E 200MM. ESSES DAMPERS DEVEM ENCAIXAR NA SAÍDA PROXIMAL DA REDE, FUNÇÃO ON/OFF, DESEJÁVEL DA MARCA TROX. A CONTRATADA DEVERÁ PREVER TODOS OS MATERIAIS NECESSÁRIOS PARA EXECUÇÃO DO SERVIÇO, INCLUINDO MATERIAIS DE ALVENARIA PARA PERFURAÇÃO DA PASSAGEM DO DUTO, BEM COMO ACABAMENTOS PARA LIGAR O DUTO AO CHAPÉU (SAÍDA DA EXAUSTÃO), MATERIAIS ELÉTRICOS PARA INSTALAÇÃO PRÓXIMA AOS PONTOS DE ENERGIA EXISTENTE, VERIFICANDO COMO BASE O PROJETO. A CONTRATADA DEVERÁ REALIZAR OS SERVIÇOS EM </t>
    </r>
    <r>
      <rPr>
        <b/>
        <sz val="10"/>
        <color theme="1"/>
        <rFont val="Arial"/>
        <family val="2"/>
      </rPr>
      <t>CONFORMIDADE COM AS NORMAS E REGULAMENTAÇÕES VIGENTES, EM ESPECIAL NBR 14518/2020 E 5410/2008</t>
    </r>
    <r>
      <rPr>
        <sz val="10"/>
        <color theme="1"/>
        <rFont val="Arial"/>
        <family val="2"/>
      </rPr>
      <t xml:space="preserve">.
3) CAIXA DE GORDURA EM AÇO INOX, MEDIDAS 70X50CM, COM 03 ENTRADAS, SENDO: 200,200 E 150MM E SAÍDA DE 300MM, COM TAMPA DE INSPEÇÃO E VEDADA PARA IMPEDIR A ENTRADA DE INSETOS E ROEDORES. DE ACORDO COM A NORMA NBR 8160 DA ABR É NECESSÁRIO QUE O EQUIPAMENTO SEJA INSTALADO EM LOCAL VENTILADO E QUE POSSA SER FACILMENTE ACESSADO PARA LIMPEZA ATRAVÉS DA TAMPA.
FABRICANTE: PROJINOX (SOB MEDIDA)
</t>
    </r>
  </si>
  <si>
    <t xml:space="preserve"> REF 100700 + CPOS D.04.000.030205 + COTAÇÃO  </t>
  </si>
  <si>
    <t xml:space="preserve"> REF 100700</t>
  </si>
  <si>
    <t xml:space="preserve"> REF 100675</t>
  </si>
  <si>
    <t xml:space="preserve"> REF 89731</t>
  </si>
  <si>
    <t>ENTRADA PRIMÁRIA SIMPLIF. POSTE UNICO - EDP - 150 KVA - 15KV- 220/127 V</t>
  </si>
  <si>
    <t xml:space="preserve"> 92992 </t>
  </si>
  <si>
    <t>CABO DE COBRE FLEXÍVEL ISOLADO, 95 MM², ANTI-CHAMA 0,6/1,0 KV, PARA REDE ENTERRADA DE DISTRIBUIÇÃO DE ENERGIA ELÉTRICA - FORNECIMENTO E INSTALAÇÃO. AF_12/2021</t>
  </si>
  <si>
    <t>CAIXA DE PASSAGEM E INSPECAO EM CONCRETO 40x40x40cm C/ TAMPA</t>
  </si>
  <si>
    <t>270,00</t>
  </si>
  <si>
    <t>70,00</t>
  </si>
  <si>
    <t xml:space="preserve"> 92985 </t>
  </si>
  <si>
    <t xml:space="preserve"> 91931 </t>
  </si>
  <si>
    <t xml:space="preserve"> 91935 </t>
  </si>
  <si>
    <t xml:space="preserve"> 101564 </t>
  </si>
  <si>
    <t xml:space="preserve"> 101894 </t>
  </si>
  <si>
    <t xml:space="preserve"> 101897 </t>
  </si>
  <si>
    <t xml:space="preserve"> 92001 </t>
  </si>
  <si>
    <t xml:space="preserve"> 91953 </t>
  </si>
  <si>
    <t xml:space="preserve"> 91959 </t>
  </si>
  <si>
    <t xml:space="preserve"> 91967 </t>
  </si>
  <si>
    <t xml:space="preserve"> 91955 </t>
  </si>
  <si>
    <t xml:space="preserve"> 97597 </t>
  </si>
  <si>
    <t xml:space="preserve"> REF ORSE 11338 </t>
  </si>
  <si>
    <t xml:space="preserve"> 101875 </t>
  </si>
  <si>
    <t xml:space="preserve"> REF CPOS 40.04.346 </t>
  </si>
  <si>
    <t xml:space="preserve"> 062105 </t>
  </si>
  <si>
    <t xml:space="preserve"> 062007 </t>
  </si>
  <si>
    <t xml:space="preserve"> 062041 </t>
  </si>
  <si>
    <t>156,00</t>
  </si>
  <si>
    <t>170,00</t>
  </si>
  <si>
    <t>68,00</t>
  </si>
  <si>
    <t>90,00</t>
  </si>
  <si>
    <t>96,00</t>
  </si>
  <si>
    <t>29.1</t>
  </si>
  <si>
    <t>29.2</t>
  </si>
  <si>
    <t>30.1</t>
  </si>
  <si>
    <t>30.2</t>
  </si>
  <si>
    <t>30.3</t>
  </si>
  <si>
    <t>30.4</t>
  </si>
  <si>
    <t>31.1</t>
  </si>
  <si>
    <t>31.2</t>
  </si>
  <si>
    <t>31.3</t>
  </si>
  <si>
    <t>31.4</t>
  </si>
  <si>
    <t>32.1</t>
  </si>
  <si>
    <t>32.2</t>
  </si>
  <si>
    <t>33.1</t>
  </si>
  <si>
    <t>33.2</t>
  </si>
  <si>
    <t>33.3</t>
  </si>
  <si>
    <t>33.4</t>
  </si>
  <si>
    <t>34.1</t>
  </si>
  <si>
    <t>34.2</t>
  </si>
  <si>
    <t>35.1</t>
  </si>
  <si>
    <t>35.2</t>
  </si>
  <si>
    <t>36.1</t>
  </si>
  <si>
    <t>37.1</t>
  </si>
  <si>
    <t>38.1</t>
  </si>
  <si>
    <t>38.2</t>
  </si>
  <si>
    <t>39.1</t>
  </si>
  <si>
    <t>41.1</t>
  </si>
  <si>
    <t>41.2</t>
  </si>
  <si>
    <t>42.1</t>
  </si>
  <si>
    <t>42.2</t>
  </si>
  <si>
    <t>42.3</t>
  </si>
  <si>
    <t>42.4</t>
  </si>
  <si>
    <t>42.5</t>
  </si>
  <si>
    <t>43.1</t>
  </si>
  <si>
    <t>43.2</t>
  </si>
  <si>
    <t>44.1</t>
  </si>
  <si>
    <t>44.2</t>
  </si>
  <si>
    <t>44.3</t>
  </si>
  <si>
    <t>46.1</t>
  </si>
  <si>
    <t>46.2</t>
  </si>
  <si>
    <t>46.3</t>
  </si>
  <si>
    <t>46.4</t>
  </si>
  <si>
    <t>46.5</t>
  </si>
  <si>
    <t>47.1</t>
  </si>
  <si>
    <t>47.2</t>
  </si>
  <si>
    <t>47.3</t>
  </si>
  <si>
    <t>47.4</t>
  </si>
  <si>
    <t>48.1</t>
  </si>
  <si>
    <t>50.2</t>
  </si>
  <si>
    <t>50.3</t>
  </si>
  <si>
    <t>60.2</t>
  </si>
  <si>
    <t>61.1</t>
  </si>
  <si>
    <t>PLANILHA ORÇAMENTÁRIA BASE
REFORMA GERAL RESTAURANTE - TRE-PR</t>
  </si>
  <si>
    <r>
      <rPr>
        <b/>
        <sz val="10"/>
        <color theme="1"/>
        <rFont val="Arial"/>
        <family val="2"/>
      </rPr>
      <t>COIFAS.</t>
    </r>
    <r>
      <rPr>
        <sz val="10"/>
        <color theme="1"/>
        <rFont val="Arial"/>
        <family val="2"/>
      </rPr>
      <t xml:space="preserve"> COIFAS DE PAREDE E ILHA CONFECCIONADAS EM AÇO INOX 304, DIMENSÕES:</t>
    </r>
    <r>
      <rPr>
        <b/>
        <sz val="10"/>
        <color theme="1"/>
        <rFont val="Arial"/>
        <family val="2"/>
      </rPr>
      <t xml:space="preserve"> 2,20X1,20M (PAREDE), 1,00X1,00M (PAREDE) E 2,20X2,20M (ILHA)</t>
    </r>
    <r>
      <rPr>
        <sz val="10"/>
        <color theme="1"/>
        <rFont val="Arial"/>
        <family val="2"/>
      </rPr>
      <t xml:space="preserve"> ACABAMENTO ESCOVADO E ISENTO DE PONTOS CORTANTES, CHAPA EM ESPESSURA ESTRUTURADA PARA RESISTIR A PROCEDIMENTOS DE LIMPEZA, </t>
    </r>
    <r>
      <rPr>
        <b/>
        <sz val="10"/>
        <color theme="1"/>
        <rFont val="Arial"/>
        <family val="2"/>
      </rPr>
      <t>ESPESSURA CONFORME A NBR</t>
    </r>
    <r>
      <rPr>
        <sz val="10"/>
        <color theme="1"/>
        <rFont val="Arial"/>
        <family val="2"/>
      </rPr>
      <t xml:space="preserve">, COM LUMINÁRIA BLINDADA, FILTRO INERCIAL. A CONTRATADA DEVERÁ PREVER TODOS OS MATERIAIS NECESSÁRIOS PARA EXECUÇÃO DO SERVIÇO, INCLUINDO MATERIAIS DE ALVENARIA PARA PERFURAÇÃO DA PASSAGEM DO DUTO, BEM COMO ACABAMENTOS PARA LIGAR O DUTO AO CHAPÉU (SAÍDA DA EXAUSTÃO), MATERIAIS ELÉTRICOS PARA INSTALAÇÃO PRÓXIMA AOS PONTOS DE ENERGIA EXISTENTE, VERIFICANDO COMO BASE O PROJETO. A CONTRATADA DEVERÁ REALIZAR OS SERVIÇOS EM CONFORMIDADE COM AS NORMAS E REGULAMENTAÇÕES VIGENTES, EM ESPECIAL NBR 14518/2020 E 5410/2008.
</t>
    </r>
    <r>
      <rPr>
        <b/>
        <sz val="10"/>
        <color theme="1"/>
        <rFont val="Arial"/>
        <family val="2"/>
      </rPr>
      <t>REFERÊNCIA: FABRICANTE: MELTING</t>
    </r>
  </si>
  <si>
    <r>
      <rPr>
        <b/>
        <sz val="10"/>
        <color theme="1"/>
        <rFont val="Arial"/>
        <family val="2"/>
      </rPr>
      <t>EXAUSTOR CENTRÍFUGO</t>
    </r>
    <r>
      <rPr>
        <sz val="10"/>
        <color theme="1"/>
        <rFont val="Arial"/>
        <family val="2"/>
      </rPr>
      <t xml:space="preserve"> COM VENTILADOR DE SIMPLES ASPIRAÇÃO, COM CARCAÇA CILÍNDRICA, FLUXO DE AR EM LINHA (IN LINE) E COM ROTOR DE PÁS CURVADAS PARA TRÁS TIPO LIMIT-LOAD, VAZÃO DE AR DE NÃO INFERIOR A 7.000M3/H, CONFORME PROJETO EM ANEXO. PRESSÕES ESTÁTICAS DE ATÉ APROXIMADAMENTE 180MMCA. AS CARCAÇAS DO VENTILADOR E DO ROTOR DEVEM SER CONSTRUÍDAS EM CHAPA DE AÇO CARBONO, SOLDADAS, COM POSTERIOR PINTURA. O MOTOR DE VENTILADOR DEVERÁ SER 220V-2F (BIFÁSICO). O EXAUSTOR DEVE POSSUIR MOTOR FORA DO FLUXO DE AR A FIM DE EVITAR POSSÍVEIS ACIDENTES, OU SEJA, O MOTOR ELÉTRICO NÃO TEM CONTATO COM O FLUXO DE AR DO EXAUSTOR, CONSEQUENTEMENTE, NÃO ESTÁ SUJEITO A CONTAMINANTES QUANDO TRABALHANDO EM EXAUSTÃO DE FLUÍDO AGRESSIVO.
A CONTRATADA DEVERÁ PREVER TODOS OS MATERIAIS NECESSÁRIOS PARA EXECUÇÃO DO SERVIÇO, INCLUINDO MATERIAIS DE ALVENARIA PARA PERFURAÇÃO DA PASSAGEM DO DUTO, BEM COMO ACABAMENTOS PARA LIGAR O DUTO AO CHAPÉU (SAÍDA DA EXAUSTÃO), MATERIAIS ELÉTRICOS PARA INSTALAÇÃO PRÓXIMA AOS PONTOS DE ENERGIA EXISTENTE, VERIFICANDO COMO BASE O PROJETO. A CONTRATADA DEVERÁ REALIZAR OS SERVIÇOS EM</t>
    </r>
    <r>
      <rPr>
        <b/>
        <sz val="10"/>
        <color theme="1"/>
        <rFont val="Arial"/>
        <family val="2"/>
      </rPr>
      <t xml:space="preserve"> CONFORMIDADE COM AS NORMAS E REGULAMENTAÇÕES VIGENTES, EM ESPECIAL NBR14518/2020 E 5410/2008.</t>
    </r>
    <r>
      <rPr>
        <sz val="10"/>
        <color theme="1"/>
        <rFont val="Arial"/>
        <family val="2"/>
      </rPr>
      <t xml:space="preserve">
REFERÊNCIA: MARCA: BERLINER LUFT, MODELO: LINHA TCN4K</t>
    </r>
  </si>
  <si>
    <t>EVENTOGRAMA
REFORMA GERAL RESTAURANTE TRE-PR</t>
  </si>
  <si>
    <t>MEDIÇÕES SOMENTE SERÃO EFETUADAS COM A CONCLUSÃO COMPLETA DAS ETAPAS. A PERIODICIDADE E A QUANTIDADE DE MEDIÇÕES SERÃO DEFINIDAS EM REUNIÃO INICIAL, TENDO COMO BASE O CRONOGRAMA. CONFORME DEFINIÇÕES DE CRONOGRAMA OU SITUAÇÕES DURANTE A EXECUÇÃO DOS SERVIÇOS, O EVENTOGRAMA SERÁ ATUALIZADO</t>
  </si>
  <si>
    <t>MEDIÇÕES
(ESTIMATIVA) 
Valores Sem BDI e sem Retenções</t>
  </si>
  <si>
    <t>HENRY VAZ DREON
Engenheiro Civil - CREA-PR: 119.503/D
TRE-PR</t>
  </si>
  <si>
    <r>
      <t xml:space="preserve">MATERIAL E MÃO DE OBRA ESPECIALIZADA DE ESTRUTURA METÁLICA - </t>
    </r>
    <r>
      <rPr>
        <b/>
        <sz val="10"/>
        <color theme="1"/>
        <rFont val="Arial"/>
        <family val="2"/>
      </rPr>
      <t>REFORÇO METÁLICO</t>
    </r>
    <r>
      <rPr>
        <sz val="10"/>
        <color theme="1"/>
        <rFont val="Arial"/>
        <family val="2"/>
      </rPr>
      <t xml:space="preserve"> - FABRICAÇÃO, MONTAGEM E PINTURA - INCLUINDO TODOS OS MATERIAIS DO PROJETO E INSUMOS COMO: ELETRODOS TINTAS, DISCOS, EQUIPAMENTOS DE SOLDAS, TRANSPORTE, ELEVAÇÃO VERTICAL, ESCORAMENTOS, TRAVAMENTOS E DEMAIS ITENS NECESSÁRIOS PARA A CONSTRUÇÃO DE ACORDO COM O PROJETO ESTRUTURAL E PROJETO EXECUTIVO </t>
    </r>
    <r>
      <rPr>
        <b/>
        <sz val="10"/>
        <color theme="1"/>
        <rFont val="Arial"/>
        <family val="2"/>
      </rPr>
      <t>(8.301kg)</t>
    </r>
  </si>
  <si>
    <r>
      <t>MATERIAL E MÃO DE OBRA ESPECIALIZADA DE ESTRUTURA METÁLICA -</t>
    </r>
    <r>
      <rPr>
        <b/>
        <sz val="10"/>
        <color theme="1"/>
        <rFont val="Arial"/>
        <family val="2"/>
      </rPr>
      <t xml:space="preserve"> REFORÇO METÁLICO </t>
    </r>
    <r>
      <rPr>
        <sz val="10"/>
        <color theme="1"/>
        <rFont val="Arial"/>
        <family val="2"/>
      </rPr>
      <t xml:space="preserve">- FABRICAÇÃO, MONTAGEM E PINTURA - INCLUINDO TODOS OS MATERIAIS DO PROJETO E INSUMOS COMO: ELETRODOS TINTAS, DISCOS, EQUIPAMENTOS DE SOLDAS, TRANSPORTE, ELEVAÇÃO VERTICAL, ESCORAMENTOS, TRAVAMENTOS E DEMAIS ITENS NECESSÁRIOS PARA A CONSTRUÇÃO DE ACORDO COM O PROJETO ESTRUTURAL E PROJETO EXECUTIVO </t>
    </r>
    <r>
      <rPr>
        <b/>
        <sz val="10"/>
        <color theme="1"/>
        <rFont val="Arial"/>
        <family val="2"/>
      </rPr>
      <t>(8.301kg)</t>
    </r>
  </si>
  <si>
    <t>13</t>
  </si>
  <si>
    <t>13.1</t>
  </si>
  <si>
    <t>13.2</t>
  </si>
  <si>
    <t>14.1</t>
  </si>
  <si>
    <t>14</t>
  </si>
  <si>
    <t>15</t>
  </si>
  <si>
    <t>15.1</t>
  </si>
  <si>
    <t>TOTAL GERAL ETAPA 1:</t>
  </si>
  <si>
    <t>TOTAL GERAL ETAPA 2:</t>
  </si>
  <si>
    <t>TOTAL GERAL ETAPA 1 + ETAPA 2:</t>
  </si>
  <si>
    <t>ETAPAS COM DILUIÇÃO DE VALOR
ITEM 1</t>
  </si>
  <si>
    <t>ETAPAS COM DILUIÇÃO DE VALOR
ITEM 2</t>
  </si>
  <si>
    <t xml:space="preserve"> 19.2 </t>
  </si>
  <si>
    <t xml:space="preserve"> 19.3 </t>
  </si>
  <si>
    <t xml:space="preserve"> 19.4 </t>
  </si>
  <si>
    <t xml:space="preserve"> 19.5 </t>
  </si>
  <si>
    <t xml:space="preserve"> 19.6 </t>
  </si>
  <si>
    <t>29.3</t>
  </si>
  <si>
    <t>29.4</t>
  </si>
  <si>
    <t>29.5</t>
  </si>
  <si>
    <t>29.6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</si>
  <si>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</si>
  <si>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</si>
  <si>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</si>
  <si>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</si>
  <si>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</si>
  <si>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</si>
  <si>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</si>
  <si>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</si>
  <si>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</si>
  <si>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36.11</t>
  </si>
  <si>
    <t>36.12</t>
  </si>
  <si>
    <t>37.2</t>
  </si>
  <si>
    <t>37.3</t>
  </si>
  <si>
    <t>37.4</t>
  </si>
  <si>
    <t>37.5</t>
  </si>
  <si>
    <t>38.3</t>
  </si>
  <si>
    <t>38.4</t>
  </si>
  <si>
    <t>38.5</t>
  </si>
  <si>
    <t>38.6</t>
  </si>
  <si>
    <t>38.7</t>
  </si>
  <si>
    <t>38.8</t>
  </si>
  <si>
    <t>45.1</t>
  </si>
  <si>
    <t>45.2</t>
  </si>
  <si>
    <t>45.3</t>
  </si>
  <si>
    <t>45.4</t>
  </si>
  <si>
    <t>45.5</t>
  </si>
  <si>
    <t>45.6</t>
  </si>
  <si>
    <t>45.7</t>
  </si>
  <si>
    <t>49.2</t>
  </si>
  <si>
    <t>49.3</t>
  </si>
  <si>
    <t>49.4</t>
  </si>
  <si>
    <t>49.5</t>
  </si>
  <si>
    <t>49.6</t>
  </si>
  <si>
    <t>49.7</t>
  </si>
  <si>
    <t>49.8</t>
  </si>
  <si>
    <t>49.9</t>
  </si>
  <si>
    <t>50.4</t>
  </si>
  <si>
    <t>50.5</t>
  </si>
  <si>
    <t>50.6</t>
  </si>
  <si>
    <t>50.7</t>
  </si>
  <si>
    <t>50.8</t>
  </si>
  <si>
    <t>50.9</t>
  </si>
  <si>
    <t>50.10</t>
  </si>
  <si>
    <t>50.11</t>
  </si>
  <si>
    <t>51.2</t>
  </si>
  <si>
    <t>51.3</t>
  </si>
  <si>
    <t>51.4</t>
  </si>
  <si>
    <t>51.5</t>
  </si>
  <si>
    <t>51.6</t>
  </si>
  <si>
    <t>51.7</t>
  </si>
  <si>
    <t>51.8</t>
  </si>
  <si>
    <t>51.9</t>
  </si>
  <si>
    <t>51.10</t>
  </si>
  <si>
    <t>51.11</t>
  </si>
  <si>
    <t>56.2</t>
  </si>
  <si>
    <t>56.3</t>
  </si>
  <si>
    <t>56.4</t>
  </si>
  <si>
    <t>56.5</t>
  </si>
  <si>
    <t>56.6</t>
  </si>
  <si>
    <t>56.7</t>
  </si>
  <si>
    <t>56.8</t>
  </si>
  <si>
    <t>56.9</t>
  </si>
  <si>
    <t>56.10</t>
  </si>
  <si>
    <t>57.1</t>
  </si>
  <si>
    <t>57.2</t>
  </si>
  <si>
    <t>57.3</t>
  </si>
  <si>
    <t>57.4</t>
  </si>
  <si>
    <t>57.5</t>
  </si>
  <si>
    <t>60.3</t>
  </si>
  <si>
    <t>61.2</t>
  </si>
  <si>
    <t>62.1</t>
  </si>
  <si>
    <t>62.2</t>
  </si>
  <si>
    <t>63.1</t>
  </si>
  <si>
    <t>ESGOTO SANITÁRIO,
FLOREIRAS E ÁREA EXTERNA</t>
  </si>
  <si>
    <t>INFRAESTRUTURA ELÉTRICA,
 REDE LÓGICA, SOM, CFTV</t>
  </si>
  <si>
    <t>26.2</t>
  </si>
  <si>
    <t>REF FDE 09.01.002</t>
  </si>
  <si>
    <t xml:space="preserve"> 061312 </t>
  </si>
  <si>
    <t>ESCAVAÇÃO MANUAL DE VALA COM PROFUNDIDADE MENOR OU IGUAL A 1,30 M. AF_02/2021 - EXTERNO</t>
  </si>
  <si>
    <t>REATERRO MANUAL APILOADO COM SOQUETE. AF_10/2017 - EXTERNO</t>
  </si>
  <si>
    <t>DEMOLIÇÃO DE LAJES, DE FORMA MANUAL, SEM REAPROVEITAMENTO. AF_12/2017 -  EXTERNO</t>
  </si>
  <si>
    <t>DEMOLIÇÃO DE PAVIMENTAÇÃO TIPO PEDRA MIRACEMA - EXTERNO</t>
  </si>
  <si>
    <t>EXECUÇÃO DE PASSEIO (CALÇADA) OU PISO DE CONCRETO COM CONCRETO MOLDADO IN LOCO, FEITO EM OBRA, ACABAMENTO CONVENCIONAL, ESPESSURA 8 CM, ARMADO. AF_08/2022 - EXTERNO</t>
  </si>
  <si>
    <t>0,50</t>
  </si>
  <si>
    <t xml:space="preserve"> 92009 </t>
  </si>
  <si>
    <t xml:space="preserve"> 062101 </t>
  </si>
  <si>
    <t xml:space="preserve"> 064563 </t>
  </si>
  <si>
    <t xml:space="preserve"> 064564 </t>
  </si>
  <si>
    <t xml:space="preserve"> 7996 </t>
  </si>
  <si>
    <t xml:space="preserve"> 8077 </t>
  </si>
  <si>
    <t xml:space="preserve"> 063447 </t>
  </si>
  <si>
    <t xml:space="preserve"> 059414 </t>
  </si>
  <si>
    <t xml:space="preserve"> 078028 </t>
  </si>
  <si>
    <t xml:space="preserve"> 068122 </t>
  </si>
  <si>
    <t>ELETRODUTO FLEXÍVEL CORRUGADO, PEAD, DN 63 (2"), PARA REDE ENTERRADA DE DISTRIBUIÇÃO DE ENERGIA ELÉTRICA - FORNECIMENTO E INSTALAÇÃO. AF_12/2021</t>
  </si>
  <si>
    <t>CAIXA RETANGULAR 4" X 2", PVC - FORNECIMENTO E INSTALAÇÃO. AF_03/2023</t>
  </si>
  <si>
    <t>CABO DE COBRE FLEXÍVEL ISOLADO, 35 MM², ANTI-CHAMA 450/750 V, PARA DISTRIBUIÇÃO - FORNECIMENTO E INSTALAÇÃO. AF_12/2015</t>
  </si>
  <si>
    <t>CABO DE COBRE FLEXÍVEL ISOLADO, 6 MM², ANTI-CHAMA 0,6/1,0 KV, PARA CIRCUITOS TERMINAIS - FORNECIMENTO E INSTALAÇÃO. AF_03/2023</t>
  </si>
  <si>
    <t>CABO DE COBRE FLEXÍVEL ISOLADO, 16 MM², ANTI-CHAMA 0,6/1,0 KV, PARA CIRCUITOS TERMINAIS - FORNECIMENTO E INSTALAÇÃO. AF_03/2023</t>
  </si>
  <si>
    <t>CABO DE COBRE FLEXÍVEL ISOLADO, 50 MM², 0,6/1,0 KV, PARA REDE AÉREA DE DISTRIBUIÇÃO DE ENERGIA ELÉTRICA DE BAIXA TENSÃO - FORNECIMENTO E INSTALAÇÃO. AF_07/2020</t>
  </si>
  <si>
    <t>DISJUNTOR TERMOMAGNÉTICO TRIPOLAR , CORRENTE NOMINAL DE 63A - FORNECIMENTO E INSTALAÇÃO. AF_10/2020</t>
  </si>
  <si>
    <t>DISJUNTOR TERMOMAGNÉTICO TRIPOLAR , CORRENTE NOMINAL DE 80A - FORNECIMENTO E INSTALAÇÃO. AF_10/2020</t>
  </si>
  <si>
    <t>DISJUNTOR TERMOMAGNÉTICO TRIPOLAR , CORRENTE NOMINAL DE 100A - FORNECIMENTO E INSTALAÇÃO. AF_10/2020</t>
  </si>
  <si>
    <t>DISJUNTOR TERMOMAGNÉTICO TRIPOLAR , CORRENTE NOMINAL DE 250A - FORNECIMENTO E INSTALAÇÃO. AF_10/2020</t>
  </si>
  <si>
    <t>TOMADA DE EMBUTIR (1 MÓDULO), 2P+T 20 A, INCLUINDO SUPORTE E PLACA - FORNECIMENTO E INSTALAÇÃO. AF_03/2023</t>
  </si>
  <si>
    <t>TOMADA DE EMBUTIR (1 MÓDULO), 2P+T 20 A, NA COR PRETA, INCLUINDO SUPORTE E PLACA - FORNECIMENTO E INSTALAÇÃO. AF_03/2023</t>
  </si>
  <si>
    <t>TOMADA DE EMBUTIR (1 MÓDULO), 2P+T 20 A, NA COR VERMELHA, INCLUINDO SUPORTE E PLACA - FORNECIMENTO E INSTALAÇÃO. AF_03/2023</t>
  </si>
  <si>
    <t>TOMADA DE EMBUTIR (2 MÓDULOS), 2P+T 20 A, NA COR BRANCA, INCLUINDO SUPORTE E PLACA - FORNECIMENTO E INSTALAÇÃO. AF_03/2023</t>
  </si>
  <si>
    <t>TOMADA DE EMBUTIR (2 MÓDULOS), 2P+T 20 A, NA COR VERMELHA, INCLUINDO SUPORTE E PLACA - FORNECIMENTO E INSTALAÇÃO. AF_03/2023</t>
  </si>
  <si>
    <t>INTERRUPTOR SIMPLES (1 MÓDULO), 10A/250V, INCLUINDO SUPORTE E PLACA - FORNECIMENTO E INSTALAÇÃO. AF_03/2023</t>
  </si>
  <si>
    <t>INTERRUPTOR SIMPLES (2 MÓDULOS), 10A/250V, INCLUINDO SUPORTE E PLACA - FORNECIMENTO E INSTALAÇÃO. AF_03/2023</t>
  </si>
  <si>
    <t>INTERRUPTOR SIMPLES (3 MÓDULOS), 10A/250V, INCLUINDO SUPORTE E PLACA - FORNECIMENTO E INSTALAÇÃO. AF_03/2023</t>
  </si>
  <si>
    <t>INTERRUPTOR PARALELO (1 MÓDULO), 10A/250V, INCLUINDO SUPORTE E PLACA - FORNECIMENTO E INSTALAÇÃO. AF_03/2023</t>
  </si>
  <si>
    <t>TOMADA DE PISO COMPLETA EM CAIXA 4X2</t>
  </si>
  <si>
    <t>DISPOSITIVO PROTETOR DE SURTO 220V OU 127V, 20 KA, TRIFASICO</t>
  </si>
  <si>
    <t>DISPOSITIVO PROTETOR DE SURTO 220V OU 127V, 40 KA, TRIFASICO</t>
  </si>
  <si>
    <t>SENSOR DE PRESENÇA COM FOTOCÉLULA, FIXAÇÃO EM TETO - FORNECIMENTO E INSTALAÇÃO. AF_02/2020</t>
  </si>
  <si>
    <t>QUADRO DE DISTRIBUIÇÃO DE ENERGIA EM CHAPA DE AÇO GALVANIZADO, DE EMBUTIR, COM BARRAMENTO TRIFÁSICO, PARA 12 DISJUNTORES DIN 100A - FORNECIMENTO E INSTALAÇÃO. AF_10/2020</t>
  </si>
  <si>
    <t>TOMADA - PLUG 3P+N+T 100A TIPO STECK</t>
  </si>
  <si>
    <t>TOMADA - PLUG 3P+N+T 63A TIPO STECK</t>
  </si>
  <si>
    <t>TOMADA - PLUG 3P+T 63A TIPO STECK</t>
  </si>
  <si>
    <t>TOMADA - PLUG 2P+T 63A TIPO STECK</t>
  </si>
  <si>
    <t>TOMADA - PLUG 3P+T 32A TIPO STECK</t>
  </si>
  <si>
    <t>ELETROCALHA PERFURADA TIPO ""U"" 50X50mm</t>
  </si>
  <si>
    <t>ELETROCALHA PERFURADA TIPO ""U"" 100x100mm</t>
  </si>
  <si>
    <t>PERFILADO PERFURADO 38x38mm</t>
  </si>
  <si>
    <t>IDENTIFICAÇÃO DOS DISJUNTORES, TOMADAS E INTERRUPTORES - ELETRICISTA COM ENCARGOS COMPLEMENTARES</t>
  </si>
  <si>
    <t>IDENTIFICAÇÃO DOS DISJUNTORES, TOMADAS E INTERRUPTORES - AUXILIAR DE ELETRICISTA COM ENCARGOS COMPLEMENTARES</t>
  </si>
  <si>
    <t>NOBREAK SENOIDAL 5000VA</t>
  </si>
  <si>
    <t>700,00</t>
  </si>
  <si>
    <t>2.120,00</t>
  </si>
  <si>
    <t>5.280,00</t>
  </si>
  <si>
    <t>200,00</t>
  </si>
  <si>
    <t>140,00</t>
  </si>
  <si>
    <t>250,00</t>
  </si>
  <si>
    <t>28,00</t>
  </si>
  <si>
    <t>32</t>
  </si>
  <si>
    <t>SPDA</t>
  </si>
  <si>
    <t xml:space="preserve"> 96977 </t>
  </si>
  <si>
    <t xml:space="preserve"> 96985 </t>
  </si>
  <si>
    <t xml:space="preserve"> 98111 </t>
  </si>
  <si>
    <t xml:space="preserve"> 100324 </t>
  </si>
  <si>
    <t>CORDOALHA DE COBRE NU 50 MM², ENTERRADA - FORNECIMENTO E INSTALAÇÃO. AF_08/2023</t>
  </si>
  <si>
    <t>HASTE DE ATERRAMENTO, DIÂMETRO 5/8", COM 3 METROS - FORNECIMENTO E INSTALAÇÃO. AF_08/2023</t>
  </si>
  <si>
    <t>CAIXA DE INSPEÇÃO PARA ATERRAMENTO, CIRCULAR, EM POLIETILENO, DIÂMETRO INTERNO = 0,3 M. AF_12/2020</t>
  </si>
  <si>
    <t>LASTRO COM MATERIAL GRANULAR (PEDRA BRITADA N.1 E PEDRA BRITADA N.2), APLICADO EM PISOS OU LAJES SOBRE SOLO, ESPESSURA DE *10 CM*. AF_07/2019</t>
  </si>
  <si>
    <t>108,00</t>
  </si>
  <si>
    <t>10,80</t>
  </si>
  <si>
    <t>33</t>
  </si>
  <si>
    <t xml:space="preserve"> REF SBC 053139 </t>
  </si>
  <si>
    <t xml:space="preserve">REF SBC 103029 </t>
  </si>
  <si>
    <t>TELA ARAME GALVANIZADO 12AWG 10x10mm QUADRADA/LOSANGULAR</t>
  </si>
  <si>
    <t>39,00</t>
  </si>
  <si>
    <t>ELÉTRICA E REDE - RAMAIS ALIMENTADORES</t>
  </si>
  <si>
    <t xml:space="preserve"> 101798 </t>
  </si>
  <si>
    <t xml:space="preserve"> 101795 </t>
  </si>
  <si>
    <t>CAIXA ENTERRADA PARA INSTALAÇÕES TELEFÔNICAS TIPO R1, EM ALVENARIA COM BLOCOS DE CONCRETO, DIMENSÕES INTERNAS: 0,35X0,60X0,60 M, EXCLUINDO TAMPÃO. AF_12/2020</t>
  </si>
  <si>
    <t>TAMPA PARA CAIXA TIPO R1, EM FERRO FUNDIDO, DIMENSÕES INTERNAS: 0,40 X 0,60 M - FORNECIMENTO E INSTALAÇÃO. AF_12/2020</t>
  </si>
  <si>
    <t>48,00</t>
  </si>
  <si>
    <r>
      <t xml:space="preserve">DISJUNTOR MONOPOLAR TIPO DIN, CORRENTE NOMINAL DE 20A - FORNECIMENTO E INSTALAÇÃO. AF_10/2020 - </t>
    </r>
    <r>
      <rPr>
        <b/>
        <sz val="10"/>
        <color theme="1"/>
        <rFont val="Arial"/>
        <family val="2"/>
      </rPr>
      <t>INCLUINDO RESERVAS</t>
    </r>
  </si>
  <si>
    <r>
      <t>DISJUNTOR MONOPOLAR TIPO DIN, CORRENTE NOMINAL DE 16A - FORNECIMENTO E INSTALAÇÃO. AF_10/2020</t>
    </r>
    <r>
      <rPr>
        <b/>
        <sz val="10"/>
        <color theme="1"/>
        <rFont val="Arial"/>
        <family val="2"/>
      </rPr>
      <t xml:space="preserve"> - INCLUINDO RESERVAS</t>
    </r>
  </si>
  <si>
    <t>31</t>
  </si>
  <si>
    <t>31.5</t>
  </si>
  <si>
    <t>31.6</t>
  </si>
  <si>
    <t xml:space="preserve">Médio </t>
  </si>
  <si>
    <t>27.1</t>
  </si>
  <si>
    <t>27.2</t>
  </si>
  <si>
    <t>27.3</t>
  </si>
  <si>
    <t>27.4</t>
  </si>
  <si>
    <t>QUADRO GERAL DE DISTRIBUIÇÃO DE EMBUTIR, COM BARRAMENTO,, EM CHAPA GALVANIZ., MEDINDO:1140X1520X200CM, EXCLUSIVE DISJUNTORES</t>
  </si>
  <si>
    <t>DISJUNTOR BIPOLAR DR 25 A  - DISPOSITIVO RESIDUAL DIFERENCIAL, TIPO AC, 30MA, REF.5SM1 312-OMB, SIEMENS OU SIMILAR</t>
  </si>
  <si>
    <t>DISJUNTOR BIPOLAR DR 40 A  - DISPOSITIVO RESIDUAL DIFERENCIAL, TIPO AC, 30MA, REF.5SM1 314-OMB, SIEMENS OU SIMILAR</t>
  </si>
  <si>
    <t>EXECUÇÃO DE JUNTAS DE DILATAÇÃO PARA PISO DE CONCRETO, INCLUSIVE CORTE E APLICAÇÃO DE MASTIQUE ELÁSTICO. ESPAÇAMENTO CONFORME PROJETO EXECUTIVO</t>
  </si>
  <si>
    <t xml:space="preserve">REF.:  88264 </t>
  </si>
  <si>
    <t xml:space="preserve">REF.: 88247 </t>
  </si>
  <si>
    <t>1º Quartil
(Proposto)</t>
  </si>
  <si>
    <t>ELÉTRICA ENTRADA DE ENERGIA E SPDA</t>
  </si>
  <si>
    <t>ELÉTRICA E REDE - INFRAESTRUTURA</t>
  </si>
  <si>
    <t xml:space="preserve"> 061550 </t>
  </si>
  <si>
    <t>ELETRODUTO FLEXIVEL SEALTUBE 3/4""</t>
  </si>
  <si>
    <t xml:space="preserve"> REF.: SBC 061427 </t>
  </si>
  <si>
    <t>CAIXA DE TOMADA DE REDE LÓGICA METÁLICA PARA PISO COM TAMPA 100X100X60MM</t>
  </si>
  <si>
    <t xml:space="preserve"> 98307 </t>
  </si>
  <si>
    <t>TOMADA DE REDE RJ45 - FORNECIMENTO E INSTALAÇÃO. AF_11/2019</t>
  </si>
  <si>
    <t>SINAPI CÓDIGO 09/2023</t>
  </si>
  <si>
    <t>* INSERIR OS VALORES DOS IMPOSTOS, RISCOS E LUCRO NA ABA AO LADO (BDI COMPOSIÇÃO ANÁLITICA) PARA ALTERAR AUTOMATICAMENTE A PORCENTAGEM DO BDI DA CÉLULA F503!</t>
  </si>
  <si>
    <t>** COLOCAR O NOME DA EMPRESA, DO RESPONSÁVEL TÉCNICO E O NÚMERO DO REGISTRO DO CREA/CAU COM A FORMAÇÃO ACADÊMICA NAS CÉLULAS C502/C503/ C504</t>
  </si>
  <si>
    <t>PLANILHA FINALIZADA EM 23/10/2023</t>
  </si>
  <si>
    <t>13.3</t>
  </si>
  <si>
    <t>13.4</t>
  </si>
  <si>
    <t>13.5</t>
  </si>
  <si>
    <t>15.2</t>
  </si>
  <si>
    <t>16</t>
  </si>
  <si>
    <t>16.1</t>
  </si>
  <si>
    <t>16.2</t>
  </si>
  <si>
    <t>16.3</t>
  </si>
  <si>
    <t>16.4</t>
  </si>
  <si>
    <t>16.5</t>
  </si>
  <si>
    <t>16.6</t>
  </si>
  <si>
    <t>17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</si>
  <si>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</si>
  <si>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</si>
  <si>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</si>
  <si>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</si>
  <si>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</si>
  <si>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</si>
  <si>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</si>
  <si>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</si>
  <si>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</si>
  <si>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</si>
  <si>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</si>
  <si>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</si>
  <si>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</si>
  <si>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</si>
  <si>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</si>
  <si>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</si>
  <si>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18</t>
  </si>
  <si>
    <t>18.1</t>
  </si>
  <si>
    <t>18.2</t>
  </si>
  <si>
    <t>20</t>
  </si>
  <si>
    <t>20.1</t>
  </si>
  <si>
    <t>20.2</t>
  </si>
  <si>
    <t>21</t>
  </si>
  <si>
    <t>21.1</t>
  </si>
  <si>
    <t>21.2</t>
  </si>
  <si>
    <t>22</t>
  </si>
  <si>
    <t>22.1</t>
  </si>
  <si>
    <t>ADMINISTRAÇÃO LOCAL - ITEM 1</t>
  </si>
  <si>
    <t>23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</si>
  <si>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</si>
  <si>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</si>
  <si>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</si>
  <si>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</si>
  <si>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</si>
  <si>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</si>
  <si>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</si>
  <si>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</si>
  <si>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</si>
  <si>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</si>
  <si>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23.11</t>
  </si>
  <si>
    <t>23.12</t>
  </si>
  <si>
    <t>23.13</t>
  </si>
  <si>
    <t>23.14</t>
  </si>
  <si>
    <t>23.15</t>
  </si>
  <si>
    <t>23.16</t>
  </si>
  <si>
    <t>23.17</t>
  </si>
  <si>
    <t>23.18</t>
  </si>
  <si>
    <t>23.19</t>
  </si>
  <si>
    <t>23.20</t>
  </si>
  <si>
    <t>23.21</t>
  </si>
  <si>
    <t>23.22</t>
  </si>
  <si>
    <t>23.23</t>
  </si>
  <si>
    <t>23.24</t>
  </si>
  <si>
    <t>23.25</t>
  </si>
  <si>
    <t>23.26</t>
  </si>
  <si>
    <t>23.27</t>
  </si>
  <si>
    <t>23.28</t>
  </si>
  <si>
    <t>23.29</t>
  </si>
  <si>
    <t>23.30</t>
  </si>
  <si>
    <t>23.31</t>
  </si>
  <si>
    <t>23.32</t>
  </si>
  <si>
    <t>23.33</t>
  </si>
  <si>
    <t>23.34</t>
  </si>
  <si>
    <t>23.35</t>
  </si>
  <si>
    <t>23.36</t>
  </si>
  <si>
    <t>23.37</t>
  </si>
  <si>
    <t>23.38</t>
  </si>
  <si>
    <t>24</t>
  </si>
  <si>
    <t>24.1</t>
  </si>
  <si>
    <t>24.2</t>
  </si>
  <si>
    <t>24.3</t>
  </si>
  <si>
    <t>24.4</t>
  </si>
  <si>
    <t>24.5</t>
  </si>
  <si>
    <t>24.6</t>
  </si>
  <si>
    <t>24.7</t>
  </si>
  <si>
    <t>24.8</t>
  </si>
  <si>
    <t>24.9</t>
  </si>
  <si>
    <t>24.10</t>
  </si>
  <si>
    <t>24.11</t>
  </si>
  <si>
    <t>24.12</t>
  </si>
  <si>
    <t>25</t>
  </si>
  <si>
    <t>25.1</t>
  </si>
  <si>
    <t>25.2</t>
  </si>
  <si>
    <t>25.3</t>
  </si>
  <si>
    <t>25.4</t>
  </si>
  <si>
    <t>25.5</t>
  </si>
  <si>
    <t>25.6</t>
  </si>
  <si>
    <t>26</t>
  </si>
  <si>
    <t>26.1</t>
  </si>
  <si>
    <t>26.3</t>
  </si>
  <si>
    <t>26.4</t>
  </si>
  <si>
    <t>26.5</t>
  </si>
  <si>
    <t>26.6</t>
  </si>
  <si>
    <t>27</t>
  </si>
  <si>
    <t>28</t>
  </si>
  <si>
    <t>28.1</t>
  </si>
  <si>
    <t>28.2</t>
  </si>
  <si>
    <t>28.3</t>
  </si>
  <si>
    <t>28.4</t>
  </si>
  <si>
    <t>29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</si>
  <si>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</si>
  <si>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</si>
  <si>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</si>
  <si>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</si>
  <si>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</si>
  <si>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</si>
  <si>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</si>
  <si>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</si>
  <si>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29.15</t>
  </si>
  <si>
    <t>29.16</t>
  </si>
  <si>
    <t>29.17</t>
  </si>
  <si>
    <t>29.18</t>
  </si>
  <si>
    <t>29.19</t>
  </si>
  <si>
    <t>29.20</t>
  </si>
  <si>
    <t>29.21</t>
  </si>
  <si>
    <t>29.22</t>
  </si>
  <si>
    <t>29.23</t>
  </si>
  <si>
    <t>29.24</t>
  </si>
  <si>
    <t>29.25</t>
  </si>
  <si>
    <t>29.26</t>
  </si>
  <si>
    <t>29.27</t>
  </si>
  <si>
    <t>29.28</t>
  </si>
  <si>
    <t>29.29</t>
  </si>
  <si>
    <t>29.30</t>
  </si>
  <si>
    <t>29.31</t>
  </si>
  <si>
    <t>29.32</t>
  </si>
  <si>
    <t>29.33</t>
  </si>
  <si>
    <t>30.5</t>
  </si>
  <si>
    <t>30.6</t>
  </si>
  <si>
    <t>30.7</t>
  </si>
  <si>
    <t>30.8</t>
  </si>
  <si>
    <t>30.9</t>
  </si>
  <si>
    <t>30.10</t>
  </si>
  <si>
    <t>30.11</t>
  </si>
  <si>
    <t>31.7</t>
  </si>
  <si>
    <t>31.8</t>
  </si>
  <si>
    <t>31.9</t>
  </si>
  <si>
    <t>31.10</t>
  </si>
  <si>
    <t>31.11</t>
  </si>
  <si>
    <t>31.12</t>
  </si>
  <si>
    <t>31.13</t>
  </si>
  <si>
    <t>31.14</t>
  </si>
  <si>
    <t>31.15</t>
  </si>
  <si>
    <t>31.16</t>
  </si>
  <si>
    <t>31.17</t>
  </si>
  <si>
    <t>31.18</t>
  </si>
  <si>
    <t>31.19</t>
  </si>
  <si>
    <t>31.20</t>
  </si>
  <si>
    <t>31.21</t>
  </si>
  <si>
    <t>31.22</t>
  </si>
  <si>
    <t>31.23</t>
  </si>
  <si>
    <t>31.24</t>
  </si>
  <si>
    <t>31.25</t>
  </si>
  <si>
    <t>31.26</t>
  </si>
  <si>
    <t>31.27</t>
  </si>
  <si>
    <t>31.28</t>
  </si>
  <si>
    <t>31.29</t>
  </si>
  <si>
    <t>31.30</t>
  </si>
  <si>
    <t>31.31</t>
  </si>
  <si>
    <t>31.32</t>
  </si>
  <si>
    <t>31.33</t>
  </si>
  <si>
    <t>31.34</t>
  </si>
  <si>
    <t>31.35</t>
  </si>
  <si>
    <t>31.36</t>
  </si>
  <si>
    <t>31.37</t>
  </si>
  <si>
    <t>31.38</t>
  </si>
  <si>
    <t>31.39</t>
  </si>
  <si>
    <t>31.40</t>
  </si>
  <si>
    <t>31.41</t>
  </si>
  <si>
    <t>31.42</t>
  </si>
  <si>
    <t>31.43</t>
  </si>
  <si>
    <t>31.44</t>
  </si>
  <si>
    <t>31.45</t>
  </si>
  <si>
    <t>31.46</t>
  </si>
  <si>
    <t>31.47</t>
  </si>
  <si>
    <t>31.48</t>
  </si>
  <si>
    <t>31.49</t>
  </si>
  <si>
    <t>31.50</t>
  </si>
  <si>
    <t>31.51</t>
  </si>
  <si>
    <t>31.52</t>
  </si>
  <si>
    <t>31.53</t>
  </si>
  <si>
    <t>31.54</t>
  </si>
  <si>
    <t>31.55</t>
  </si>
  <si>
    <t>31.56</t>
  </si>
  <si>
    <t>31.57</t>
  </si>
  <si>
    <t>31.58</t>
  </si>
  <si>
    <t>31.59</t>
  </si>
  <si>
    <t>31.60</t>
  </si>
  <si>
    <t>31.61</t>
  </si>
  <si>
    <t>32.3</t>
  </si>
  <si>
    <t>32.4</t>
  </si>
  <si>
    <t>32.5</t>
  </si>
  <si>
    <t>32.6</t>
  </si>
  <si>
    <t>34</t>
  </si>
  <si>
    <t>35</t>
  </si>
  <si>
    <t>35.3</t>
  </si>
  <si>
    <t>35.4</t>
  </si>
  <si>
    <t>35.5</t>
  </si>
  <si>
    <t>35.6</t>
  </si>
  <si>
    <t>35.7</t>
  </si>
  <si>
    <t>35.8</t>
  </si>
  <si>
    <t>35.9</t>
  </si>
  <si>
    <t>19</t>
  </si>
  <si>
    <t>Reforço estrutural e Reforma Geral - Restaurante TRE-PR</t>
  </si>
  <si>
    <t>ETAPA 1 - REFORÇO ESTRUTURAL</t>
  </si>
  <si>
    <t>ETAPA 2 - REFORMA DO RESTAURANTE</t>
  </si>
  <si>
    <t>ETAPA 02</t>
  </si>
  <si>
    <t>ETAPA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</si>
</sst>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_([$R$ -416]* #,##0.00_);_([$R$ -416]* \(#,##0.00\);_([$R$ -416]* &quot;-&quot;??_);_(@_)"/>
    <numFmt numFmtId="168" formatCode="[$R$ -416]#,##0.00"/>
    <numFmt numFmtId="169" formatCode="_-* #,##0.00_-;\-* #,##0.00_-;_-* &quot;-&quot;??_-;_-@"/>
  </numFmts>
  <fonts count="34" x14ac:knownFonts="1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rgb="FFFF0000"/>
      <name val="Arial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9"/>
      <color rgb="FF000000"/>
      <name val="Arial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  <scheme val="minor"/>
    </font>
    <font>
      <b/>
      <sz val="9"/>
      <color rgb="FF00000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5"/>
      <color theme="1"/>
      <name val="Arial"/>
      <family val="2"/>
    </font>
    <font>
      <b/>
      <sz val="18"/>
      <color rgb="FF00000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95B3D7"/>
        <bgColor rgb="FF95B3D7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205867"/>
      </patternFill>
    </fill>
    <fill>
      <patternFill patternType="solid">
        <fgColor rgb="FFFF0000"/>
        <bgColor rgb="FF8DB3E2"/>
      </patternFill>
    </fill>
  </fills>
  <borders count="4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2">
    <xf numFmtId="0" fontId="0" fillId="0" borderId="0"/>
    <xf numFmtId="0" fontId="18" fillId="0" borderId="0"/>
  </cellStyleXfs>
  <cellXfs count="261">
    <xf numFmtId="0" fontId="0" fillId="0" borderId="0" xfId="0" applyFont="1" applyAlignment="1"/>
    <xf numFmtId="0" fontId="3" fillId="0" borderId="0" xfId="0" applyFont="1"/>
    <xf numFmtId="49" fontId="6" fillId="0" borderId="0" xfId="0" applyNumberFormat="1" applyFont="1" applyAlignment="1">
      <alignment horizontal="center"/>
    </xf>
    <xf numFmtId="0" fontId="6" fillId="0" borderId="0" xfId="0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49" fontId="8" fillId="0" borderId="0" xfId="0" applyNumberFormat="1" applyFont="1"/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left"/>
    </xf>
    <xf numFmtId="4" fontId="15" fillId="3" borderId="5" xfId="0" applyNumberFormat="1" applyFont="1" applyFill="1" applyBorder="1" applyAlignment="1" applyProtection="1">
      <alignment horizontal="right" vertical="center" wrapText="1"/>
    </xf>
    <xf numFmtId="49" fontId="15" fillId="3" borderId="4" xfId="0" applyNumberFormat="1" applyFont="1" applyFill="1" applyBorder="1" applyAlignment="1" applyProtection="1">
      <alignment horizontal="center" vertical="center" wrapText="1"/>
    </xf>
    <xf numFmtId="166" fontId="3" fillId="3" borderId="5" xfId="0" applyNumberFormat="1" applyFont="1" applyFill="1" applyBorder="1" applyAlignment="1" applyProtection="1">
      <alignment vertical="center"/>
    </xf>
    <xf numFmtId="2" fontId="3" fillId="3" borderId="5" xfId="0" applyNumberFormat="1" applyFont="1" applyFill="1" applyBorder="1" applyAlignment="1" applyProtection="1">
      <alignment vertical="center"/>
    </xf>
    <xf numFmtId="49" fontId="5" fillId="4" borderId="4" xfId="0" applyNumberFormat="1" applyFont="1" applyFill="1" applyBorder="1" applyAlignment="1" applyProtection="1"/>
    <xf numFmtId="165" fontId="5" fillId="4" borderId="5" xfId="0" applyNumberFormat="1" applyFont="1" applyFill="1" applyBorder="1" applyAlignment="1" applyProtection="1"/>
    <xf numFmtId="165" fontId="4" fillId="5" borderId="5" xfId="0" applyNumberFormat="1" applyFont="1" applyFill="1" applyBorder="1" applyAlignment="1" applyProtection="1">
      <alignment horizontal="center" vertical="center" wrapText="1"/>
    </xf>
    <xf numFmtId="10" fontId="7" fillId="5" borderId="5" xfId="0" applyNumberFormat="1" applyFont="1" applyFill="1" applyBorder="1" applyAlignment="1" applyProtection="1">
      <alignment horizontal="center" wrapText="1"/>
    </xf>
    <xf numFmtId="49" fontId="5" fillId="4" borderId="18" xfId="0" applyNumberFormat="1" applyFont="1" applyFill="1" applyBorder="1" applyAlignment="1" applyProtection="1"/>
    <xf numFmtId="165" fontId="5" fillId="4" borderId="19" xfId="0" applyNumberFormat="1" applyFont="1" applyFill="1" applyBorder="1" applyAlignment="1" applyProtection="1"/>
    <xf numFmtId="0" fontId="6" fillId="0" borderId="0" xfId="0" applyFont="1" applyProtection="1"/>
    <xf numFmtId="0" fontId="3" fillId="0" borderId="0" xfId="0" applyFont="1" applyProtection="1"/>
    <xf numFmtId="43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166" fontId="0" fillId="0" borderId="0" xfId="0" applyNumberFormat="1" applyFont="1" applyAlignment="1"/>
    <xf numFmtId="4" fontId="0" fillId="0" borderId="0" xfId="0" applyNumberFormat="1" applyFont="1" applyAlignment="1"/>
    <xf numFmtId="43" fontId="0" fillId="0" borderId="0" xfId="0" applyNumberFormat="1" applyFont="1" applyAlignment="1"/>
    <xf numFmtId="0" fontId="0" fillId="0" borderId="0" xfId="0" applyFont="1" applyAlignment="1"/>
    <xf numFmtId="165" fontId="4" fillId="4" borderId="19" xfId="0" applyNumberFormat="1" applyFont="1" applyFill="1" applyBorder="1" applyAlignment="1" applyProtection="1">
      <alignment horizontal="right" vertical="center"/>
    </xf>
    <xf numFmtId="0" fontId="8" fillId="0" borderId="7" xfId="0" applyFont="1" applyBorder="1" applyProtection="1"/>
    <xf numFmtId="0" fontId="11" fillId="0" borderId="7" xfId="0" applyFont="1" applyBorder="1" applyAlignment="1" applyProtection="1">
      <alignment vertical="center" wrapText="1"/>
    </xf>
    <xf numFmtId="0" fontId="11" fillId="0" borderId="7" xfId="0" applyFont="1" applyBorder="1" applyAlignment="1" applyProtection="1">
      <alignment horizontal="center" vertical="center" wrapText="1"/>
    </xf>
    <xf numFmtId="10" fontId="8" fillId="0" borderId="7" xfId="0" applyNumberFormat="1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left" vertical="center" wrapText="1"/>
    </xf>
    <xf numFmtId="10" fontId="11" fillId="0" borderId="8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 applyProtection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49" fontId="13" fillId="0" borderId="4" xfId="0" applyNumberFormat="1" applyFont="1" applyFill="1" applyBorder="1" applyAlignment="1" applyProtection="1">
      <alignment horizontal="center" vertical="center" wrapText="1"/>
    </xf>
    <xf numFmtId="166" fontId="3" fillId="0" borderId="5" xfId="0" applyNumberFormat="1" applyFont="1" applyFill="1" applyBorder="1" applyAlignment="1" applyProtection="1">
      <alignment horizontal="right" vertical="center"/>
    </xf>
    <xf numFmtId="2" fontId="3" fillId="6" borderId="5" xfId="0" applyNumberFormat="1" applyFont="1" applyFill="1" applyBorder="1" applyAlignment="1" applyProtection="1">
      <alignment horizontal="right" vertical="center"/>
      <protection locked="0"/>
    </xf>
    <xf numFmtId="4" fontId="3" fillId="0" borderId="5" xfId="0" applyNumberFormat="1" applyFont="1" applyFill="1" applyBorder="1" applyAlignment="1" applyProtection="1">
      <alignment horizontal="right" vertical="center" wrapText="1"/>
    </xf>
    <xf numFmtId="4" fontId="3" fillId="0" borderId="6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/>
    <xf numFmtId="1" fontId="3" fillId="0" borderId="0" xfId="0" applyNumberFormat="1" applyFont="1" applyBorder="1" applyAlignment="1">
      <alignment horizontal="left"/>
    </xf>
    <xf numFmtId="165" fontId="4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/>
    <xf numFmtId="4" fontId="3" fillId="0" borderId="19" xfId="0" applyNumberFormat="1" applyFont="1" applyFill="1" applyBorder="1" applyAlignment="1" applyProtection="1">
      <alignment horizontal="right" vertical="center" wrapText="1"/>
    </xf>
    <xf numFmtId="4" fontId="3" fillId="0" borderId="20" xfId="0" applyNumberFormat="1" applyFont="1" applyFill="1" applyBorder="1" applyAlignment="1" applyProtection="1">
      <alignment horizontal="right" vertical="center" wrapText="1"/>
    </xf>
    <xf numFmtId="165" fontId="4" fillId="4" borderId="20" xfId="0" applyNumberFormat="1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wrapText="1"/>
    </xf>
    <xf numFmtId="0" fontId="4" fillId="4" borderId="6" xfId="0" applyFont="1" applyFill="1" applyBorder="1" applyAlignment="1" applyProtection="1">
      <alignment horizontal="center" wrapText="1"/>
    </xf>
    <xf numFmtId="49" fontId="4" fillId="4" borderId="19" xfId="0" applyNumberFormat="1" applyFont="1" applyFill="1" applyBorder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166" fontId="3" fillId="3" borderId="5" xfId="0" applyNumberFormat="1" applyFont="1" applyFill="1" applyBorder="1" applyAlignment="1" applyProtection="1">
      <alignment horizontal="center" vertical="center"/>
    </xf>
    <xf numFmtId="166" fontId="3" fillId="0" borderId="5" xfId="0" applyNumberFormat="1" applyFont="1" applyFill="1" applyBorder="1" applyAlignment="1" applyProtection="1">
      <alignment horizontal="center" vertical="center"/>
    </xf>
    <xf numFmtId="165" fontId="5" fillId="4" borderId="5" xfId="0" applyNumberFormat="1" applyFont="1" applyFill="1" applyBorder="1" applyAlignment="1" applyProtection="1">
      <alignment horizontal="center"/>
    </xf>
    <xf numFmtId="165" fontId="5" fillId="4" borderId="19" xfId="0" applyNumberFormat="1" applyFont="1" applyFill="1" applyBorder="1" applyAlignment="1" applyProtection="1">
      <alignment horizontal="center"/>
    </xf>
    <xf numFmtId="2" fontId="3" fillId="0" borderId="0" xfId="0" applyNumberFormat="1" applyFont="1"/>
    <xf numFmtId="2" fontId="3" fillId="0" borderId="0" xfId="0" applyNumberFormat="1" applyFont="1" applyAlignment="1">
      <alignment horizontal="left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5" fillId="4" borderId="19" xfId="0" applyNumberFormat="1" applyFont="1" applyFill="1" applyBorder="1" applyAlignment="1" applyProtection="1"/>
    <xf numFmtId="0" fontId="6" fillId="0" borderId="0" xfId="0" applyNumberFormat="1" applyFont="1" applyProtection="1"/>
    <xf numFmtId="0" fontId="6" fillId="0" borderId="0" xfId="0" applyNumberFormat="1" applyFont="1"/>
    <xf numFmtId="0" fontId="3" fillId="0" borderId="0" xfId="0" applyNumberFormat="1" applyFont="1"/>
    <xf numFmtId="0" fontId="0" fillId="0" borderId="0" xfId="0" applyNumberFormat="1" applyFont="1" applyAlignment="1"/>
    <xf numFmtId="0" fontId="18" fillId="0" borderId="0" xfId="0" applyFont="1" applyAlignment="1"/>
    <xf numFmtId="0" fontId="3" fillId="8" borderId="5" xfId="0" applyNumberFormat="1" applyFont="1" applyFill="1" applyBorder="1" applyAlignment="1" applyProtection="1">
      <alignment horizontal="left" vertical="center" wrapText="1"/>
    </xf>
    <xf numFmtId="165" fontId="0" fillId="0" borderId="0" xfId="0" applyNumberFormat="1" applyFont="1" applyAlignment="1"/>
    <xf numFmtId="0" fontId="22" fillId="0" borderId="22" xfId="0" applyFont="1" applyBorder="1" applyAlignment="1">
      <alignment horizontal="center" vertical="center" textRotation="90" wrapText="1"/>
    </xf>
    <xf numFmtId="0" fontId="22" fillId="0" borderId="23" xfId="0" applyFont="1" applyBorder="1" applyAlignment="1">
      <alignment horizontal="center" vertical="center" textRotation="90" wrapText="1"/>
    </xf>
    <xf numFmtId="2" fontId="21" fillId="2" borderId="5" xfId="0" applyNumberFormat="1" applyFont="1" applyFill="1" applyBorder="1" applyAlignment="1">
      <alignment horizontal="center" vertical="center" wrapText="1"/>
    </xf>
    <xf numFmtId="165" fontId="21" fillId="2" borderId="5" xfId="0" applyNumberFormat="1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167" fontId="22" fillId="0" borderId="7" xfId="0" applyNumberFormat="1" applyFont="1" applyBorder="1" applyAlignment="1">
      <alignment horizontal="center" vertical="center"/>
    </xf>
    <xf numFmtId="0" fontId="24" fillId="0" borderId="0" xfId="0" applyFont="1"/>
    <xf numFmtId="165" fontId="28" fillId="4" borderId="7" xfId="0" applyNumberFormat="1" applyFont="1" applyFill="1" applyBorder="1" applyAlignment="1">
      <alignment horizontal="right" vertical="center"/>
    </xf>
    <xf numFmtId="165" fontId="28" fillId="4" borderId="7" xfId="0" applyNumberFormat="1" applyFont="1" applyFill="1" applyBorder="1" applyAlignment="1">
      <alignment horizontal="right" vertical="center" wrapText="1"/>
    </xf>
    <xf numFmtId="165" fontId="28" fillId="10" borderId="7" xfId="0" applyNumberFormat="1" applyFont="1" applyFill="1" applyBorder="1" applyAlignment="1">
      <alignment horizontal="right" vertical="center"/>
    </xf>
    <xf numFmtId="0" fontId="21" fillId="10" borderId="8" xfId="0" applyFont="1" applyFill="1" applyBorder="1"/>
    <xf numFmtId="49" fontId="30" fillId="4" borderId="1" xfId="0" applyNumberFormat="1" applyFont="1" applyFill="1" applyBorder="1" applyAlignment="1">
      <alignment horizontal="center" vertical="center"/>
    </xf>
    <xf numFmtId="169" fontId="22" fillId="0" borderId="0" xfId="0" applyNumberFormat="1" applyFont="1"/>
    <xf numFmtId="0" fontId="22" fillId="0" borderId="0" xfId="0" applyFont="1"/>
    <xf numFmtId="49" fontId="25" fillId="0" borderId="0" xfId="0" applyNumberFormat="1" applyFont="1" applyAlignment="1">
      <alignment horizontal="center"/>
    </xf>
    <xf numFmtId="0" fontId="25" fillId="0" borderId="0" xfId="0" applyFont="1"/>
    <xf numFmtId="49" fontId="22" fillId="0" borderId="0" xfId="0" applyNumberFormat="1" applyFont="1"/>
    <xf numFmtId="49" fontId="22" fillId="0" borderId="0" xfId="0" applyNumberFormat="1" applyFont="1" applyAlignment="1">
      <alignment horizontal="center"/>
    </xf>
    <xf numFmtId="49" fontId="31" fillId="12" borderId="4" xfId="0" applyNumberFormat="1" applyFont="1" applyFill="1" applyBorder="1" applyAlignment="1" applyProtection="1">
      <alignment horizontal="center" vertical="center" wrapText="1"/>
    </xf>
    <xf numFmtId="0" fontId="31" fillId="12" borderId="5" xfId="0" applyNumberFormat="1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>
      <alignment horizontal="center" vertical="center" textRotation="90" wrapText="1"/>
    </xf>
    <xf numFmtId="167" fontId="26" fillId="9" borderId="1" xfId="0" applyNumberFormat="1" applyFont="1" applyFill="1" applyBorder="1" applyAlignment="1">
      <alignment horizontal="center" vertical="center"/>
    </xf>
    <xf numFmtId="167" fontId="21" fillId="9" borderId="1" xfId="0" applyNumberFormat="1" applyFont="1" applyFill="1" applyBorder="1" applyAlignment="1">
      <alignment horizontal="center" vertical="center"/>
    </xf>
    <xf numFmtId="165" fontId="28" fillId="4" borderId="4" xfId="0" applyNumberFormat="1" applyFont="1" applyFill="1" applyBorder="1" applyAlignment="1">
      <alignment horizontal="right" vertical="center"/>
    </xf>
    <xf numFmtId="165" fontId="28" fillId="4" borderId="3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2" fillId="9" borderId="38" xfId="0" applyFont="1" applyFill="1" applyBorder="1" applyAlignment="1">
      <alignment horizontal="center" vertical="center"/>
    </xf>
    <xf numFmtId="167" fontId="22" fillId="9" borderId="39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2" fillId="9" borderId="12" xfId="0" applyFont="1" applyFill="1" applyBorder="1" applyAlignment="1">
      <alignment horizontal="center" vertical="center"/>
    </xf>
    <xf numFmtId="167" fontId="22" fillId="9" borderId="14" xfId="0" applyNumberFormat="1" applyFont="1" applyFill="1" applyBorder="1" applyAlignment="1">
      <alignment horizontal="center" vertical="center"/>
    </xf>
    <xf numFmtId="0" fontId="22" fillId="9" borderId="40" xfId="0" applyFont="1" applyFill="1" applyBorder="1" applyAlignment="1">
      <alignment horizontal="center" vertical="center"/>
    </xf>
    <xf numFmtId="0" fontId="24" fillId="9" borderId="40" xfId="0" applyFont="1" applyFill="1" applyBorder="1" applyAlignment="1">
      <alignment horizontal="center" vertical="center"/>
    </xf>
    <xf numFmtId="167" fontId="24" fillId="9" borderId="39" xfId="0" applyNumberFormat="1" applyFont="1" applyFill="1" applyBorder="1" applyAlignment="1">
      <alignment horizontal="center" vertical="center"/>
    </xf>
    <xf numFmtId="0" fontId="22" fillId="9" borderId="13" xfId="0" applyFont="1" applyFill="1" applyBorder="1" applyAlignment="1">
      <alignment horizontal="center" vertical="center"/>
    </xf>
    <xf numFmtId="167" fontId="24" fillId="9" borderId="14" xfId="0" applyNumberFormat="1" applyFont="1" applyFill="1" applyBorder="1" applyAlignment="1">
      <alignment horizontal="center" vertical="center"/>
    </xf>
    <xf numFmtId="0" fontId="24" fillId="9" borderId="13" xfId="0" applyFont="1" applyFill="1" applyBorder="1" applyAlignment="1">
      <alignment horizontal="center" vertical="center"/>
    </xf>
    <xf numFmtId="167" fontId="24" fillId="9" borderId="40" xfId="0" applyNumberFormat="1" applyFont="1" applyFill="1" applyBorder="1" applyAlignment="1">
      <alignment horizontal="center" vertical="center"/>
    </xf>
    <xf numFmtId="0" fontId="13" fillId="9" borderId="38" xfId="0" applyFont="1" applyFill="1" applyBorder="1" applyAlignment="1">
      <alignment horizontal="center" vertical="center"/>
    </xf>
    <xf numFmtId="0" fontId="13" fillId="9" borderId="40" xfId="0" applyFont="1" applyFill="1" applyBorder="1" applyAlignment="1">
      <alignment horizontal="center" vertical="center"/>
    </xf>
    <xf numFmtId="0" fontId="14" fillId="9" borderId="40" xfId="0" applyFont="1" applyFill="1" applyBorder="1" applyAlignment="1">
      <alignment horizontal="center" vertical="center"/>
    </xf>
    <xf numFmtId="167" fontId="14" fillId="9" borderId="39" xfId="0" applyNumberFormat="1" applyFont="1" applyFill="1" applyBorder="1" applyAlignment="1">
      <alignment horizontal="center" vertical="center"/>
    </xf>
    <xf numFmtId="0" fontId="13" fillId="9" borderId="12" xfId="0" applyFont="1" applyFill="1" applyBorder="1" applyAlignment="1">
      <alignment horizontal="center" vertical="center"/>
    </xf>
    <xf numFmtId="0" fontId="13" fillId="9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167" fontId="14" fillId="9" borderId="14" xfId="0" applyNumberFormat="1" applyFont="1" applyFill="1" applyBorder="1" applyAlignment="1">
      <alignment horizontal="center" vertical="center"/>
    </xf>
    <xf numFmtId="4" fontId="14" fillId="9" borderId="40" xfId="0" applyNumberFormat="1" applyFont="1" applyFill="1" applyBorder="1" applyAlignment="1">
      <alignment horizontal="center" vertical="center"/>
    </xf>
    <xf numFmtId="167" fontId="14" fillId="9" borderId="40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 applyProtection="1">
      <alignment horizontal="right" vertical="center"/>
    </xf>
    <xf numFmtId="1" fontId="3" fillId="0" borderId="0" xfId="0" applyNumberFormat="1" applyFont="1"/>
    <xf numFmtId="43" fontId="3" fillId="0" borderId="0" xfId="0" applyNumberFormat="1" applyFont="1" applyFill="1" applyBorder="1"/>
    <xf numFmtId="10" fontId="8" fillId="0" borderId="7" xfId="0" applyNumberFormat="1" applyFont="1" applyFill="1" applyBorder="1" applyAlignment="1" applyProtection="1">
      <alignment horizontal="center" vertical="center" wrapText="1"/>
    </xf>
    <xf numFmtId="0" fontId="15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/>
    <xf numFmtId="0" fontId="16" fillId="6" borderId="20" xfId="0" applyNumberFormat="1" applyFont="1" applyFill="1" applyBorder="1" applyAlignment="1" applyProtection="1">
      <alignment horizontal="center" vertical="center" wrapText="1"/>
    </xf>
    <xf numFmtId="2" fontId="3" fillId="3" borderId="5" xfId="0" applyNumberFormat="1" applyFont="1" applyFill="1" applyBorder="1" applyAlignment="1" applyProtection="1">
      <alignment vertical="center"/>
      <protection locked="0"/>
    </xf>
    <xf numFmtId="43" fontId="18" fillId="0" borderId="0" xfId="0" applyNumberFormat="1" applyFont="1" applyAlignment="1"/>
    <xf numFmtId="4" fontId="3" fillId="0" borderId="0" xfId="0" applyNumberFormat="1" applyFont="1" applyFill="1" applyBorder="1" applyAlignment="1" applyProtection="1">
      <alignment horizontal="right" vertical="center" wrapText="1"/>
    </xf>
    <xf numFmtId="49" fontId="13" fillId="0" borderId="18" xfId="0" applyNumberFormat="1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3" fillId="0" borderId="19" xfId="0" applyNumberFormat="1" applyFont="1" applyFill="1" applyBorder="1" applyAlignment="1" applyProtection="1">
      <alignment horizontal="left" vertical="center" wrapText="1"/>
    </xf>
    <xf numFmtId="166" fontId="3" fillId="0" borderId="19" xfId="0" applyNumberFormat="1" applyFont="1" applyFill="1" applyBorder="1" applyAlignment="1" applyProtection="1">
      <alignment horizontal="center" vertical="center"/>
    </xf>
    <xf numFmtId="166" fontId="3" fillId="0" borderId="19" xfId="0" applyNumberFormat="1" applyFont="1" applyFill="1" applyBorder="1" applyAlignment="1" applyProtection="1">
      <alignment horizontal="right" vertical="center"/>
    </xf>
    <xf numFmtId="2" fontId="3" fillId="6" borderId="19" xfId="0" applyNumberFormat="1" applyFont="1" applyFill="1" applyBorder="1" applyAlignment="1" applyProtection="1">
      <alignment horizontal="right" vertical="center"/>
      <protection locked="0"/>
    </xf>
    <xf numFmtId="4" fontId="3" fillId="0" borderId="41" xfId="0" applyNumberFormat="1" applyFont="1" applyFill="1" applyBorder="1" applyAlignment="1" applyProtection="1">
      <alignment horizontal="right" vertical="center" wrapText="1"/>
    </xf>
    <xf numFmtId="49" fontId="5" fillId="4" borderId="20" xfId="0" applyNumberFormat="1" applyFont="1" applyFill="1" applyBorder="1" applyAlignment="1" applyProtection="1"/>
    <xf numFmtId="0" fontId="4" fillId="4" borderId="20" xfId="0" applyFont="1" applyFill="1" applyBorder="1" applyAlignment="1" applyProtection="1">
      <alignment horizontal="center" wrapText="1"/>
    </xf>
    <xf numFmtId="0" fontId="5" fillId="4" borderId="20" xfId="0" applyNumberFormat="1" applyFont="1" applyFill="1" applyBorder="1" applyAlignment="1" applyProtection="1"/>
    <xf numFmtId="165" fontId="5" fillId="4" borderId="20" xfId="0" applyNumberFormat="1" applyFont="1" applyFill="1" applyBorder="1" applyAlignment="1" applyProtection="1">
      <alignment horizontal="center"/>
    </xf>
    <xf numFmtId="165" fontId="5" fillId="4" borderId="20" xfId="0" applyNumberFormat="1" applyFont="1" applyFill="1" applyBorder="1" applyAlignment="1" applyProtection="1"/>
    <xf numFmtId="165" fontId="4" fillId="5" borderId="20" xfId="0" applyNumberFormat="1" applyFont="1" applyFill="1" applyBorder="1" applyAlignment="1" applyProtection="1">
      <alignment horizontal="center" vertical="center" wrapText="1"/>
    </xf>
    <xf numFmtId="10" fontId="7" fillId="5" borderId="20" xfId="0" applyNumberFormat="1" applyFont="1" applyFill="1" applyBorder="1" applyAlignment="1" applyProtection="1">
      <alignment horizontal="center" wrapText="1"/>
    </xf>
    <xf numFmtId="49" fontId="5" fillId="4" borderId="41" xfId="0" applyNumberFormat="1" applyFont="1" applyFill="1" applyBorder="1" applyAlignment="1" applyProtection="1"/>
    <xf numFmtId="49" fontId="4" fillId="4" borderId="41" xfId="0" applyNumberFormat="1" applyFont="1" applyFill="1" applyBorder="1" applyAlignment="1" applyProtection="1">
      <alignment horizontal="center" wrapText="1"/>
    </xf>
    <xf numFmtId="0" fontId="5" fillId="4" borderId="41" xfId="0" applyNumberFormat="1" applyFont="1" applyFill="1" applyBorder="1" applyAlignment="1" applyProtection="1"/>
    <xf numFmtId="165" fontId="5" fillId="4" borderId="41" xfId="0" applyNumberFormat="1" applyFont="1" applyFill="1" applyBorder="1" applyAlignment="1" applyProtection="1">
      <alignment horizontal="center"/>
    </xf>
    <xf numFmtId="165" fontId="5" fillId="4" borderId="41" xfId="0" applyNumberFormat="1" applyFont="1" applyFill="1" applyBorder="1" applyAlignment="1" applyProtection="1"/>
    <xf numFmtId="165" fontId="4" fillId="4" borderId="41" xfId="0" applyNumberFormat="1" applyFont="1" applyFill="1" applyBorder="1" applyAlignment="1" applyProtection="1">
      <alignment horizontal="right" vertical="center"/>
    </xf>
    <xf numFmtId="49" fontId="13" fillId="2" borderId="18" xfId="0" applyNumberFormat="1" applyFont="1" applyFill="1" applyBorder="1" applyAlignment="1" applyProtection="1">
      <alignment horizontal="center" vertical="center" wrapText="1"/>
    </xf>
    <xf numFmtId="2" fontId="4" fillId="2" borderId="19" xfId="0" applyNumberFormat="1" applyFont="1" applyFill="1" applyBorder="1" applyAlignment="1" applyProtection="1">
      <alignment horizontal="center" vertical="center" wrapText="1"/>
    </xf>
    <xf numFmtId="0" fontId="13" fillId="2" borderId="19" xfId="0" applyNumberFormat="1" applyFont="1" applyFill="1" applyBorder="1" applyAlignment="1" applyProtection="1">
      <alignment horizontal="center" vertical="center" wrapText="1"/>
    </xf>
    <xf numFmtId="49" fontId="14" fillId="2" borderId="19" xfId="0" applyNumberFormat="1" applyFont="1" applyFill="1" applyBorder="1" applyAlignment="1" applyProtection="1">
      <alignment horizontal="center" vertical="center" wrapText="1"/>
    </xf>
    <xf numFmtId="164" fontId="13" fillId="2" borderId="19" xfId="0" applyNumberFormat="1" applyFont="1" applyFill="1" applyBorder="1" applyAlignment="1" applyProtection="1">
      <alignment horizontal="center" vertical="center" wrapText="1"/>
    </xf>
    <xf numFmtId="165" fontId="13" fillId="2" borderId="19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Border="1"/>
    <xf numFmtId="43" fontId="3" fillId="0" borderId="0" xfId="0" applyNumberFormat="1" applyFont="1" applyFill="1" applyAlignment="1">
      <alignment horizontal="right"/>
    </xf>
    <xf numFmtId="43" fontId="3" fillId="0" borderId="0" xfId="0" applyNumberFormat="1" applyFont="1" applyBorder="1" applyAlignment="1">
      <alignment horizontal="right"/>
    </xf>
    <xf numFmtId="165" fontId="7" fillId="4" borderId="20" xfId="0" applyNumberFormat="1" applyFont="1" applyFill="1" applyBorder="1" applyAlignment="1" applyProtection="1">
      <alignment vertical="center"/>
    </xf>
    <xf numFmtId="49" fontId="27" fillId="4" borderId="45" xfId="0" applyNumberFormat="1" applyFont="1" applyFill="1" applyBorder="1"/>
    <xf numFmtId="165" fontId="28" fillId="4" borderId="3" xfId="0" applyNumberFormat="1" applyFont="1" applyFill="1" applyBorder="1" applyAlignment="1">
      <alignment horizontal="right" vertical="center"/>
    </xf>
    <xf numFmtId="165" fontId="4" fillId="4" borderId="3" xfId="0" applyNumberFormat="1" applyFont="1" applyFill="1" applyBorder="1" applyAlignment="1">
      <alignment horizontal="right" vertical="center" wrapText="1"/>
    </xf>
    <xf numFmtId="49" fontId="31" fillId="12" borderId="18" xfId="0" applyNumberFormat="1" applyFont="1" applyFill="1" applyBorder="1" applyAlignment="1" applyProtection="1">
      <alignment horizontal="center" vertical="center" wrapText="1"/>
    </xf>
    <xf numFmtId="49" fontId="27" fillId="4" borderId="20" xfId="0" applyNumberFormat="1" applyFont="1" applyFill="1" applyBorder="1"/>
    <xf numFmtId="4" fontId="14" fillId="9" borderId="39" xfId="0" applyNumberFormat="1" applyFont="1" applyFill="1" applyBorder="1" applyAlignment="1">
      <alignment horizontal="right" vertical="center"/>
    </xf>
    <xf numFmtId="0" fontId="22" fillId="9" borderId="0" xfId="0" applyFont="1" applyFill="1" applyBorder="1" applyAlignment="1">
      <alignment horizontal="center" vertical="center"/>
    </xf>
    <xf numFmtId="0" fontId="24" fillId="9" borderId="16" xfId="0" applyFont="1" applyFill="1" applyBorder="1" applyAlignment="1">
      <alignment horizontal="center" vertical="center"/>
    </xf>
    <xf numFmtId="167" fontId="24" fillId="9" borderId="17" xfId="0" applyNumberFormat="1" applyFont="1" applyFill="1" applyBorder="1" applyAlignment="1">
      <alignment horizontal="center" vertical="center"/>
    </xf>
    <xf numFmtId="0" fontId="22" fillId="9" borderId="15" xfId="0" applyFont="1" applyFill="1" applyBorder="1" applyAlignment="1">
      <alignment horizontal="center" vertical="center"/>
    </xf>
    <xf numFmtId="0" fontId="22" fillId="9" borderId="16" xfId="0" applyFont="1" applyFill="1" applyBorder="1" applyAlignment="1">
      <alignment horizontal="center" vertical="center"/>
    </xf>
    <xf numFmtId="167" fontId="14" fillId="9" borderId="39" xfId="0" applyNumberFormat="1" applyFont="1" applyFill="1" applyBorder="1" applyAlignment="1">
      <alignment horizontal="right" vertical="center"/>
    </xf>
    <xf numFmtId="49" fontId="27" fillId="4" borderId="41" xfId="0" applyNumberFormat="1" applyFont="1" applyFill="1" applyBorder="1"/>
    <xf numFmtId="165" fontId="4" fillId="4" borderId="28" xfId="0" applyNumberFormat="1" applyFont="1" applyFill="1" applyBorder="1" applyAlignment="1">
      <alignment horizontal="right" vertical="center" wrapText="1"/>
    </xf>
    <xf numFmtId="165" fontId="28" fillId="4" borderId="8" xfId="0" applyNumberFormat="1" applyFont="1" applyFill="1" applyBorder="1" applyAlignment="1">
      <alignment horizontal="right" vertical="center"/>
    </xf>
    <xf numFmtId="10" fontId="30" fillId="4" borderId="27" xfId="0" applyNumberFormat="1" applyFont="1" applyFill="1" applyBorder="1" applyAlignment="1">
      <alignment horizontal="center" vertical="center"/>
    </xf>
    <xf numFmtId="10" fontId="11" fillId="0" borderId="7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vertical="center" wrapText="1"/>
    </xf>
    <xf numFmtId="10" fontId="8" fillId="0" borderId="8" xfId="0" applyNumberFormat="1" applyFont="1" applyBorder="1" applyAlignment="1" applyProtection="1">
      <alignment horizontal="center" vertical="center" wrapText="1"/>
    </xf>
    <xf numFmtId="10" fontId="8" fillId="0" borderId="8" xfId="0" applyNumberFormat="1" applyFont="1" applyFill="1" applyBorder="1" applyAlignment="1" applyProtection="1">
      <alignment horizontal="center" vertical="center" wrapText="1"/>
    </xf>
    <xf numFmtId="0" fontId="9" fillId="0" borderId="46" xfId="0" applyFont="1" applyBorder="1" applyAlignment="1" applyProtection="1">
      <alignment horizontal="center" vertical="center" wrapText="1"/>
    </xf>
    <xf numFmtId="10" fontId="9" fillId="0" borderId="47" xfId="0" applyNumberFormat="1" applyFont="1" applyBorder="1" applyAlignment="1" applyProtection="1">
      <alignment horizontal="center" vertical="center" wrapText="1"/>
    </xf>
    <xf numFmtId="49" fontId="1" fillId="0" borderId="20" xfId="0" applyNumberFormat="1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vertical="center" wrapText="1"/>
    </xf>
    <xf numFmtId="165" fontId="4" fillId="4" borderId="1" xfId="0" applyNumberFormat="1" applyFont="1" applyFill="1" applyBorder="1" applyAlignment="1" applyProtection="1">
      <alignment horizontal="right" vertical="center"/>
    </xf>
    <xf numFmtId="165" fontId="4" fillId="4" borderId="2" xfId="0" applyNumberFormat="1" applyFont="1" applyFill="1" applyBorder="1" applyAlignment="1" applyProtection="1">
      <alignment horizontal="right" vertical="center"/>
    </xf>
    <xf numFmtId="49" fontId="32" fillId="13" borderId="38" xfId="0" applyNumberFormat="1" applyFont="1" applyFill="1" applyBorder="1" applyAlignment="1" applyProtection="1">
      <alignment horizontal="center" vertical="center" wrapText="1"/>
    </xf>
    <xf numFmtId="49" fontId="32" fillId="13" borderId="40" xfId="0" applyNumberFormat="1" applyFont="1" applyFill="1" applyBorder="1" applyAlignment="1" applyProtection="1">
      <alignment horizontal="center" vertical="center" wrapText="1"/>
    </xf>
    <xf numFmtId="49" fontId="32" fillId="13" borderId="39" xfId="0" applyNumberFormat="1" applyFont="1" applyFill="1" applyBorder="1" applyAlignment="1" applyProtection="1">
      <alignment horizontal="center" vertical="center" wrapText="1"/>
    </xf>
    <xf numFmtId="165" fontId="4" fillId="4" borderId="20" xfId="0" applyNumberFormat="1" applyFont="1" applyFill="1" applyBorder="1" applyAlignment="1" applyProtection="1">
      <alignment horizontal="right" vertical="center"/>
    </xf>
    <xf numFmtId="165" fontId="4" fillId="4" borderId="41" xfId="0" applyNumberFormat="1" applyFont="1" applyFill="1" applyBorder="1" applyAlignment="1" applyProtection="1">
      <alignment horizontal="right" vertical="center"/>
    </xf>
    <xf numFmtId="49" fontId="17" fillId="7" borderId="12" xfId="0" applyNumberFormat="1" applyFont="1" applyFill="1" applyBorder="1" applyAlignment="1" applyProtection="1">
      <alignment horizontal="center" vertical="center"/>
    </xf>
    <xf numFmtId="49" fontId="17" fillId="7" borderId="13" xfId="0" applyNumberFormat="1" applyFont="1" applyFill="1" applyBorder="1" applyAlignment="1" applyProtection="1">
      <alignment horizontal="center" vertical="center"/>
    </xf>
    <xf numFmtId="49" fontId="17" fillId="7" borderId="14" xfId="0" applyNumberFormat="1" applyFont="1" applyFill="1" applyBorder="1" applyAlignment="1" applyProtection="1">
      <alignment horizontal="center" vertical="center"/>
    </xf>
    <xf numFmtId="49" fontId="17" fillId="7" borderId="15" xfId="0" applyNumberFormat="1" applyFont="1" applyFill="1" applyBorder="1" applyAlignment="1" applyProtection="1">
      <alignment horizontal="center" vertical="center"/>
    </xf>
    <xf numFmtId="49" fontId="17" fillId="7" borderId="16" xfId="0" applyNumberFormat="1" applyFont="1" applyFill="1" applyBorder="1" applyAlignment="1" applyProtection="1">
      <alignment horizontal="center" vertical="center"/>
    </xf>
    <xf numFmtId="49" fontId="17" fillId="7" borderId="17" xfId="0" applyNumberFormat="1" applyFont="1" applyFill="1" applyBorder="1" applyAlignment="1" applyProtection="1">
      <alignment horizontal="center" vertical="center"/>
    </xf>
    <xf numFmtId="0" fontId="12" fillId="6" borderId="42" xfId="0" applyFont="1" applyFill="1" applyBorder="1" applyAlignment="1" applyProtection="1">
      <alignment wrapText="1"/>
    </xf>
    <xf numFmtId="0" fontId="12" fillId="6" borderId="0" xfId="0" applyFont="1" applyFill="1" applyBorder="1" applyAlignment="1" applyProtection="1">
      <alignment wrapText="1"/>
    </xf>
    <xf numFmtId="0" fontId="12" fillId="6" borderId="43" xfId="0" applyFont="1" applyFill="1" applyBorder="1" applyAlignment="1" applyProtection="1">
      <alignment wrapText="1"/>
    </xf>
    <xf numFmtId="0" fontId="12" fillId="6" borderId="15" xfId="0" applyFont="1" applyFill="1" applyBorder="1" applyAlignment="1" applyProtection="1">
      <alignment wrapText="1"/>
    </xf>
    <xf numFmtId="0" fontId="12" fillId="6" borderId="16" xfId="0" applyFont="1" applyFill="1" applyBorder="1" applyAlignment="1" applyProtection="1">
      <alignment wrapText="1"/>
    </xf>
    <xf numFmtId="0" fontId="12" fillId="6" borderId="17" xfId="0" applyFont="1" applyFill="1" applyBorder="1" applyAlignment="1" applyProtection="1">
      <alignment wrapText="1"/>
    </xf>
    <xf numFmtId="49" fontId="4" fillId="0" borderId="13" xfId="0" applyNumberFormat="1" applyFont="1" applyBorder="1" applyAlignment="1" applyProtection="1">
      <alignment horizontal="left" vertical="center"/>
    </xf>
    <xf numFmtId="165" fontId="7" fillId="4" borderId="20" xfId="0" applyNumberFormat="1" applyFont="1" applyFill="1" applyBorder="1" applyAlignment="1" applyProtection="1">
      <alignment horizontal="right" vertical="center"/>
    </xf>
    <xf numFmtId="0" fontId="11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Protection="1"/>
    <xf numFmtId="0" fontId="2" fillId="0" borderId="11" xfId="0" applyFont="1" applyBorder="1" applyProtection="1"/>
    <xf numFmtId="0" fontId="9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Protection="1"/>
    <xf numFmtId="0" fontId="2" fillId="0" borderId="3" xfId="0" applyFont="1" applyBorder="1" applyProtection="1"/>
    <xf numFmtId="0" fontId="10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/>
    <xf numFmtId="0" fontId="8" fillId="0" borderId="1" xfId="0" applyFont="1" applyBorder="1" applyProtection="1"/>
    <xf numFmtId="0" fontId="8" fillId="0" borderId="0" xfId="0" applyFont="1" applyAlignment="1" applyProtection="1">
      <alignment vertical="center" wrapText="1"/>
    </xf>
    <xf numFmtId="0" fontId="0" fillId="0" borderId="0" xfId="0" applyFont="1" applyAlignment="1" applyProtection="1"/>
    <xf numFmtId="0" fontId="8" fillId="0" borderId="0" xfId="0" applyFont="1" applyAlignment="1" applyProtection="1"/>
    <xf numFmtId="10" fontId="11" fillId="0" borderId="20" xfId="0" applyNumberFormat="1" applyFont="1" applyBorder="1" applyAlignment="1" applyProtection="1">
      <alignment horizontal="center" vertical="center" wrapText="1"/>
    </xf>
    <xf numFmtId="43" fontId="33" fillId="0" borderId="19" xfId="0" applyNumberFormat="1" applyFont="1" applyBorder="1" applyAlignment="1">
      <alignment horizontal="center" vertical="center" textRotation="90" wrapText="1"/>
    </xf>
    <xf numFmtId="0" fontId="33" fillId="0" borderId="19" xfId="0" applyFont="1" applyBorder="1" applyAlignment="1">
      <alignment horizontal="center" vertical="center" textRotation="90" wrapText="1"/>
    </xf>
    <xf numFmtId="49" fontId="21" fillId="2" borderId="4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0" fontId="19" fillId="5" borderId="38" xfId="0" applyFont="1" applyFill="1" applyBorder="1" applyAlignment="1">
      <alignment horizontal="center" vertical="center" wrapText="1"/>
    </xf>
    <xf numFmtId="0" fontId="19" fillId="5" borderId="40" xfId="0" applyFont="1" applyFill="1" applyBorder="1" applyAlignment="1">
      <alignment horizontal="center" vertical="center" wrapText="1"/>
    </xf>
    <xf numFmtId="0" fontId="19" fillId="5" borderId="39" xfId="0" applyFont="1" applyFill="1" applyBorder="1" applyAlignment="1">
      <alignment horizontal="center" vertical="center" wrapText="1"/>
    </xf>
    <xf numFmtId="0" fontId="13" fillId="11" borderId="34" xfId="0" applyFont="1" applyFill="1" applyBorder="1" applyAlignment="1">
      <alignment horizontal="center" vertical="center" wrapText="1"/>
    </xf>
    <xf numFmtId="0" fontId="31" fillId="0" borderId="35" xfId="0" applyFont="1" applyBorder="1"/>
    <xf numFmtId="0" fontId="31" fillId="0" borderId="36" xfId="0" applyFont="1" applyBorder="1"/>
    <xf numFmtId="49" fontId="28" fillId="10" borderId="1" xfId="0" applyNumberFormat="1" applyFont="1" applyFill="1" applyBorder="1" applyAlignment="1">
      <alignment horizontal="center" vertical="center"/>
    </xf>
    <xf numFmtId="49" fontId="28" fillId="10" borderId="2" xfId="0" applyNumberFormat="1" applyFont="1" applyFill="1" applyBorder="1" applyAlignment="1">
      <alignment horizontal="center" vertical="center"/>
    </xf>
    <xf numFmtId="0" fontId="20" fillId="0" borderId="2" xfId="0" applyFont="1" applyBorder="1"/>
    <xf numFmtId="0" fontId="20" fillId="0" borderId="3" xfId="0" applyFont="1" applyBorder="1"/>
    <xf numFmtId="0" fontId="20" fillId="0" borderId="26" xfId="0" applyFont="1" applyBorder="1"/>
    <xf numFmtId="168" fontId="21" fillId="10" borderId="27" xfId="0" applyNumberFormat="1" applyFont="1" applyFill="1" applyBorder="1" applyAlignment="1">
      <alignment horizontal="center" vertical="center" wrapText="1"/>
    </xf>
    <xf numFmtId="0" fontId="20" fillId="0" borderId="28" xfId="0" applyFont="1" applyBorder="1"/>
    <xf numFmtId="168" fontId="29" fillId="10" borderId="27" xfId="0" applyNumberFormat="1" applyFont="1" applyFill="1" applyBorder="1" applyAlignment="1">
      <alignment horizontal="center" vertical="center" wrapText="1"/>
    </xf>
    <xf numFmtId="168" fontId="29" fillId="10" borderId="29" xfId="0" applyNumberFormat="1" applyFont="1" applyFill="1" applyBorder="1" applyAlignment="1">
      <alignment horizontal="center" vertical="center" wrapText="1"/>
    </xf>
    <xf numFmtId="0" fontId="20" fillId="0" borderId="29" xfId="0" applyFont="1" applyBorder="1"/>
    <xf numFmtId="0" fontId="20" fillId="0" borderId="30" xfId="0" applyFont="1" applyBorder="1"/>
    <xf numFmtId="165" fontId="21" fillId="2" borderId="21" xfId="0" applyNumberFormat="1" applyFont="1" applyFill="1" applyBorder="1" applyAlignment="1">
      <alignment horizontal="center" vertical="center" textRotation="90" wrapText="1"/>
    </xf>
    <xf numFmtId="0" fontId="20" fillId="0" borderId="19" xfId="0" applyFont="1" applyBorder="1"/>
    <xf numFmtId="165" fontId="4" fillId="10" borderId="8" xfId="0" applyNumberFormat="1" applyFont="1" applyFill="1" applyBorder="1" applyAlignment="1">
      <alignment horizontal="right" vertical="center" wrapText="1"/>
    </xf>
    <xf numFmtId="0" fontId="20" fillId="0" borderId="4" xfId="0" applyFont="1" applyBorder="1"/>
    <xf numFmtId="0" fontId="13" fillId="11" borderId="31" xfId="0" applyFont="1" applyFill="1" applyBorder="1" applyAlignment="1">
      <alignment horizontal="center" vertical="center" wrapText="1"/>
    </xf>
    <xf numFmtId="0" fontId="31" fillId="0" borderId="32" xfId="0" applyFont="1" applyBorder="1"/>
    <xf numFmtId="0" fontId="31" fillId="0" borderId="33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85725</xdr:rowOff>
    </xdr:from>
    <xdr:ext cx="619125" cy="585355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85725"/>
          <a:ext cx="619125" cy="58535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114300</xdr:colOff>
      <xdr:row>0</xdr:row>
      <xdr:rowOff>85725</xdr:rowOff>
    </xdr:from>
    <xdr:ext cx="619125" cy="585355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85725"/>
          <a:ext cx="619125" cy="58535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114300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14300"/>
          <a:ext cx="1047750" cy="9906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152400</xdr:colOff>
      <xdr:row>6</xdr:row>
      <xdr:rowOff>66675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2400" y="3181350"/>
          <a:ext cx="4838700" cy="8001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371475</xdr:rowOff>
    </xdr:from>
    <xdr:ext cx="1095375" cy="1009222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5" y="371475"/>
          <a:ext cx="1095375" cy="1009222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97"/>
  <sheetViews>
    <sheetView tabSelected="1" topLeftCell="A208" zoomScale="85" zoomScaleNormal="85" workbookViewId="0">
      <selection activeCell="F231" sqref="F231"/>
    </sheetView>
  </sheetViews>
  <sheetFormatPr defaultColWidth="12.5703125" defaultRowHeight="15" customHeight="1" x14ac:dyDescent="0.2"/>
  <cols>
    <col min="1" max="1" width="8.42578125" style="27" customWidth="1"/>
    <col min="2" max="2" width="16.85546875" style="62" customWidth="1"/>
    <col min="3" max="3" width="68.140625" style="75" customWidth="1"/>
    <col min="4" max="4" width="8" style="53" customWidth="1"/>
    <col min="5" max="5" width="12.28515625" style="27" customWidth="1"/>
    <col min="6" max="6" width="14.85546875" style="27" customWidth="1"/>
    <col min="7" max="7" width="15.28515625" style="27" customWidth="1"/>
    <col min="8" max="8" width="13.7109375" style="27" customWidth="1"/>
    <col min="9" max="9" width="14.140625" style="27" customWidth="1"/>
    <col min="10" max="10" width="11.42578125" style="27" customWidth="1"/>
    <col min="11" max="11" width="21" style="27" bestFit="1" customWidth="1"/>
    <col min="12" max="12" width="19.7109375" style="27" customWidth="1"/>
    <col min="13" max="13" width="18.42578125" style="27" bestFit="1" customWidth="1"/>
    <col min="14" max="14" width="11.42578125" style="27" customWidth="1"/>
    <col min="15" max="16" width="13.140625" style="27" bestFit="1" customWidth="1"/>
    <col min="17" max="17" width="15.5703125" style="27" customWidth="1"/>
    <col min="18" max="18" width="12.5703125" style="27"/>
    <col min="19" max="19" width="16" style="27" bestFit="1" customWidth="1"/>
    <col min="20" max="16384" width="12.5703125" style="27"/>
  </cols>
  <sheetData>
    <row r="1" spans="1:20" ht="60.75" customHeight="1" x14ac:dyDescent="0.2">
      <c r="A1" s="194" t="s">
        <v>1097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"/>
      <c r="M1" s="1"/>
      <c r="N1" s="1"/>
      <c r="O1" s="76"/>
    </row>
    <row r="2" spans="1:20" ht="39" thickBot="1" x14ac:dyDescent="0.25">
      <c r="A2" s="161" t="s">
        <v>0</v>
      </c>
      <c r="B2" s="162" t="s">
        <v>1311</v>
      </c>
      <c r="C2" s="163" t="s">
        <v>1</v>
      </c>
      <c r="D2" s="164" t="s">
        <v>909</v>
      </c>
      <c r="E2" s="165" t="s">
        <v>2</v>
      </c>
      <c r="F2" s="166" t="s">
        <v>3</v>
      </c>
      <c r="G2" s="166" t="s">
        <v>4</v>
      </c>
      <c r="H2" s="166" t="s">
        <v>5</v>
      </c>
      <c r="I2" s="166" t="s">
        <v>6</v>
      </c>
      <c r="J2" s="166" t="s">
        <v>7</v>
      </c>
      <c r="K2" s="166" t="s">
        <v>8</v>
      </c>
      <c r="L2" s="1"/>
      <c r="M2" s="1"/>
      <c r="N2" s="1"/>
      <c r="O2" s="76"/>
    </row>
    <row r="3" spans="1:20" s="136" customFormat="1" ht="36.75" customHeight="1" thickBot="1" x14ac:dyDescent="0.25">
      <c r="A3" s="198" t="s">
        <v>1531</v>
      </c>
      <c r="B3" s="199"/>
      <c r="C3" s="199"/>
      <c r="D3" s="199"/>
      <c r="E3" s="199"/>
      <c r="F3" s="199"/>
      <c r="G3" s="199"/>
      <c r="H3" s="199"/>
      <c r="I3" s="199"/>
      <c r="J3" s="199"/>
      <c r="K3" s="200"/>
      <c r="L3" s="1"/>
      <c r="M3" s="1"/>
      <c r="N3" s="1"/>
      <c r="O3" s="76"/>
    </row>
    <row r="4" spans="1:20" ht="21.75" customHeight="1" x14ac:dyDescent="0.2">
      <c r="A4" s="10" t="s">
        <v>220</v>
      </c>
      <c r="B4" s="54"/>
      <c r="C4" s="70" t="s">
        <v>9</v>
      </c>
      <c r="D4" s="63"/>
      <c r="E4" s="11"/>
      <c r="F4" s="12"/>
      <c r="G4" s="12"/>
      <c r="H4" s="11"/>
      <c r="I4" s="9">
        <f>SUM(I5:I7)</f>
        <v>1767.86</v>
      </c>
      <c r="J4" s="9">
        <f t="shared" ref="J4:K4" si="0">SUM(J5:J7)</f>
        <v>63.6</v>
      </c>
      <c r="K4" s="9">
        <f t="shared" si="0"/>
        <v>1831.46</v>
      </c>
      <c r="L4" s="1"/>
      <c r="M4" s="1"/>
      <c r="N4" s="1"/>
      <c r="O4" s="76"/>
    </row>
    <row r="5" spans="1:20" ht="12.75" x14ac:dyDescent="0.2">
      <c r="A5" s="38" t="s">
        <v>76</v>
      </c>
      <c r="B5" s="55" t="s">
        <v>77</v>
      </c>
      <c r="C5" s="69" t="s">
        <v>78</v>
      </c>
      <c r="D5" s="64" t="s">
        <v>10</v>
      </c>
      <c r="E5" s="39" t="s">
        <v>55</v>
      </c>
      <c r="F5" s="40">
        <v>254.59</v>
      </c>
      <c r="G5" s="40">
        <v>0</v>
      </c>
      <c r="H5" s="39">
        <f t="shared" ref="H5" si="1">F5+G5</f>
        <v>254.59</v>
      </c>
      <c r="I5" s="41">
        <f>F5*E5</f>
        <v>254.59</v>
      </c>
      <c r="J5" s="41">
        <f t="shared" ref="J5" si="2">G5*E5</f>
        <v>0</v>
      </c>
      <c r="K5" s="41">
        <f>I5+J5</f>
        <v>254.59</v>
      </c>
      <c r="L5" s="1"/>
      <c r="M5" s="1"/>
      <c r="N5" s="1"/>
      <c r="O5" s="76"/>
    </row>
    <row r="6" spans="1:20" ht="24" x14ac:dyDescent="0.2">
      <c r="A6" s="38" t="s">
        <v>79</v>
      </c>
      <c r="B6" s="55" t="s">
        <v>51</v>
      </c>
      <c r="C6" s="69" t="s">
        <v>53</v>
      </c>
      <c r="D6" s="64" t="s">
        <v>10</v>
      </c>
      <c r="E6" s="39" t="s">
        <v>55</v>
      </c>
      <c r="F6" s="40">
        <v>1200</v>
      </c>
      <c r="G6" s="40">
        <v>0</v>
      </c>
      <c r="H6" s="39">
        <f t="shared" ref="H6:H7" si="3">F6+G6</f>
        <v>1200</v>
      </c>
      <c r="I6" s="41">
        <f t="shared" ref="I6:I7" si="4">F6*E6</f>
        <v>1200</v>
      </c>
      <c r="J6" s="41">
        <f t="shared" ref="J6:J7" si="5">G6*E6</f>
        <v>0</v>
      </c>
      <c r="K6" s="41">
        <f t="shared" ref="K6:K7" si="6">I6+J6</f>
        <v>1200</v>
      </c>
      <c r="L6" s="1"/>
      <c r="M6" s="1"/>
      <c r="N6" s="1"/>
      <c r="O6" s="76"/>
      <c r="P6" s="25"/>
    </row>
    <row r="7" spans="1:20" ht="12.75" x14ac:dyDescent="0.2">
      <c r="A7" s="38" t="s">
        <v>80</v>
      </c>
      <c r="B7" s="55" t="s">
        <v>52</v>
      </c>
      <c r="C7" s="69" t="s">
        <v>54</v>
      </c>
      <c r="D7" s="64" t="s">
        <v>217</v>
      </c>
      <c r="E7" s="39" t="s">
        <v>55</v>
      </c>
      <c r="F7" s="40">
        <v>313.27</v>
      </c>
      <c r="G7" s="40">
        <v>63.6</v>
      </c>
      <c r="H7" s="39">
        <f t="shared" si="3"/>
        <v>376.87</v>
      </c>
      <c r="I7" s="41">
        <f t="shared" si="4"/>
        <v>313.27</v>
      </c>
      <c r="J7" s="41">
        <f t="shared" si="5"/>
        <v>63.6</v>
      </c>
      <c r="K7" s="41">
        <f t="shared" si="6"/>
        <v>376.87</v>
      </c>
      <c r="L7" s="1"/>
      <c r="M7" s="1"/>
      <c r="N7" s="1"/>
      <c r="O7" s="76"/>
      <c r="P7" s="26"/>
    </row>
    <row r="8" spans="1:20" ht="12.75" x14ac:dyDescent="0.2">
      <c r="A8" s="10" t="s">
        <v>221</v>
      </c>
      <c r="B8" s="54"/>
      <c r="C8" s="70" t="s">
        <v>968</v>
      </c>
      <c r="D8" s="63"/>
      <c r="E8" s="11"/>
      <c r="F8" s="138"/>
      <c r="G8" s="138"/>
      <c r="H8" s="11"/>
      <c r="I8" s="9">
        <f>SUM(I9)</f>
        <v>3445.26</v>
      </c>
      <c r="J8" s="9">
        <f t="shared" ref="J8:K8" si="7">SUM(J9)</f>
        <v>0</v>
      </c>
      <c r="K8" s="9">
        <f t="shared" si="7"/>
        <v>3445.26</v>
      </c>
      <c r="L8" s="1"/>
      <c r="M8" s="1"/>
      <c r="N8" s="1"/>
      <c r="O8" s="76"/>
    </row>
    <row r="9" spans="1:20" ht="51" x14ac:dyDescent="0.2">
      <c r="A9" s="38" t="s">
        <v>57</v>
      </c>
      <c r="B9" s="55" t="s">
        <v>222</v>
      </c>
      <c r="C9" s="69" t="s">
        <v>223</v>
      </c>
      <c r="D9" s="64" t="s">
        <v>224</v>
      </c>
      <c r="E9" s="39" t="s">
        <v>75</v>
      </c>
      <c r="F9" s="40">
        <v>574.21</v>
      </c>
      <c r="G9" s="40">
        <v>0</v>
      </c>
      <c r="H9" s="39">
        <f t="shared" ref="H9" si="8">F9+G9</f>
        <v>574.21</v>
      </c>
      <c r="I9" s="41">
        <f>F9*E9</f>
        <v>3445.26</v>
      </c>
      <c r="J9" s="41">
        <f t="shared" ref="J9" si="9">G9*E9</f>
        <v>0</v>
      </c>
      <c r="K9" s="41">
        <f>I9+J9</f>
        <v>3445.26</v>
      </c>
      <c r="L9" s="1"/>
      <c r="M9" s="1"/>
      <c r="N9" s="1"/>
      <c r="P9" s="25"/>
    </row>
    <row r="10" spans="1:20" ht="12.75" x14ac:dyDescent="0.2">
      <c r="A10" s="10" t="s">
        <v>100</v>
      </c>
      <c r="B10" s="54"/>
      <c r="C10" s="70" t="s">
        <v>225</v>
      </c>
      <c r="D10" s="63"/>
      <c r="E10" s="11"/>
      <c r="F10" s="138"/>
      <c r="G10" s="138"/>
      <c r="H10" s="11"/>
      <c r="I10" s="9">
        <f>SUM(I11:I23)</f>
        <v>2653.31</v>
      </c>
      <c r="J10" s="9">
        <f t="shared" ref="J10:K10" si="10">SUM(J11:J23)</f>
        <v>6588.92</v>
      </c>
      <c r="K10" s="9">
        <f t="shared" si="10"/>
        <v>9242.23</v>
      </c>
      <c r="L10" s="1"/>
      <c r="M10" s="23"/>
      <c r="N10" s="1"/>
      <c r="O10" s="24"/>
    </row>
    <row r="11" spans="1:20" ht="38.25" x14ac:dyDescent="0.2">
      <c r="A11" s="38" t="s">
        <v>86</v>
      </c>
      <c r="B11" s="55" t="s">
        <v>58</v>
      </c>
      <c r="C11" s="69" t="s">
        <v>59</v>
      </c>
      <c r="D11" s="64" t="s">
        <v>217</v>
      </c>
      <c r="E11" s="39" t="s">
        <v>226</v>
      </c>
      <c r="F11" s="40">
        <v>4.21</v>
      </c>
      <c r="G11" s="40">
        <v>10.7</v>
      </c>
      <c r="H11" s="39">
        <f t="shared" ref="H11:H23" si="11">F11+G11</f>
        <v>14.91</v>
      </c>
      <c r="I11" s="41">
        <f t="shared" ref="I11:I23" si="12">F11*E11</f>
        <v>1982.74</v>
      </c>
      <c r="J11" s="41">
        <f t="shared" ref="J11:J23" si="13">G11*E11</f>
        <v>5039.2700000000004</v>
      </c>
      <c r="K11" s="41">
        <f t="shared" ref="K11:K23" si="14">I11+J11</f>
        <v>7022.01</v>
      </c>
      <c r="L11" s="1"/>
      <c r="M11" s="7"/>
      <c r="N11" s="8"/>
      <c r="O11" s="1"/>
      <c r="P11" s="21"/>
      <c r="Q11" s="1"/>
      <c r="R11" s="1"/>
      <c r="S11" s="1"/>
      <c r="T11" s="1"/>
    </row>
    <row r="12" spans="1:20" ht="25.5" x14ac:dyDescent="0.2">
      <c r="A12" s="38" t="s">
        <v>87</v>
      </c>
      <c r="B12" s="55" t="s">
        <v>60</v>
      </c>
      <c r="C12" s="69" t="s">
        <v>61</v>
      </c>
      <c r="D12" s="64" t="s">
        <v>71</v>
      </c>
      <c r="E12" s="39" t="s">
        <v>227</v>
      </c>
      <c r="F12" s="40">
        <v>0.87</v>
      </c>
      <c r="G12" s="40">
        <v>2.2799999999999998</v>
      </c>
      <c r="H12" s="39">
        <f t="shared" si="11"/>
        <v>3.15</v>
      </c>
      <c r="I12" s="41">
        <f t="shared" si="12"/>
        <v>69.58</v>
      </c>
      <c r="J12" s="41">
        <f t="shared" si="13"/>
        <v>182.35</v>
      </c>
      <c r="K12" s="41">
        <f t="shared" si="14"/>
        <v>251.93</v>
      </c>
      <c r="L12" s="1"/>
      <c r="M12" s="7"/>
      <c r="N12" s="8"/>
      <c r="O12" s="1"/>
      <c r="P12" s="1"/>
      <c r="Q12" s="1"/>
      <c r="R12" s="1"/>
      <c r="S12" s="1"/>
      <c r="T12" s="1"/>
    </row>
    <row r="13" spans="1:20" ht="38.25" x14ac:dyDescent="0.2">
      <c r="A13" s="38" t="s">
        <v>88</v>
      </c>
      <c r="B13" s="55" t="s">
        <v>62</v>
      </c>
      <c r="C13" s="69" t="s">
        <v>972</v>
      </c>
      <c r="D13" s="64" t="s">
        <v>218</v>
      </c>
      <c r="E13" s="39" t="s">
        <v>228</v>
      </c>
      <c r="F13" s="40">
        <v>52.37</v>
      </c>
      <c r="G13" s="40">
        <v>9.4700000000000006</v>
      </c>
      <c r="H13" s="39">
        <f t="shared" si="11"/>
        <v>61.84</v>
      </c>
      <c r="I13" s="41">
        <f t="shared" si="12"/>
        <v>132.5</v>
      </c>
      <c r="J13" s="41">
        <f t="shared" si="13"/>
        <v>23.96</v>
      </c>
      <c r="K13" s="41">
        <f t="shared" si="14"/>
        <v>156.46</v>
      </c>
      <c r="L13" s="1"/>
      <c r="M13" s="1"/>
      <c r="N13" s="1"/>
    </row>
    <row r="14" spans="1:20" ht="25.5" x14ac:dyDescent="0.2">
      <c r="A14" s="38" t="s">
        <v>90</v>
      </c>
      <c r="B14" s="55" t="s">
        <v>94</v>
      </c>
      <c r="C14" s="69" t="s">
        <v>229</v>
      </c>
      <c r="D14" s="64" t="s">
        <v>217</v>
      </c>
      <c r="E14" s="39" t="s">
        <v>230</v>
      </c>
      <c r="F14" s="40">
        <v>3.02</v>
      </c>
      <c r="G14" s="40">
        <v>8.2100000000000009</v>
      </c>
      <c r="H14" s="39">
        <f t="shared" si="11"/>
        <v>11.23</v>
      </c>
      <c r="I14" s="41">
        <f t="shared" si="12"/>
        <v>39.32</v>
      </c>
      <c r="J14" s="41">
        <f t="shared" si="13"/>
        <v>106.89</v>
      </c>
      <c r="K14" s="41">
        <f t="shared" si="14"/>
        <v>146.21</v>
      </c>
      <c r="L14" s="1"/>
      <c r="M14" s="1"/>
      <c r="N14" s="1"/>
    </row>
    <row r="15" spans="1:20" ht="25.5" x14ac:dyDescent="0.2">
      <c r="A15" s="38" t="s">
        <v>91</v>
      </c>
      <c r="B15" s="55" t="s">
        <v>938</v>
      </c>
      <c r="C15" s="69" t="s">
        <v>937</v>
      </c>
      <c r="D15" s="64" t="s">
        <v>936</v>
      </c>
      <c r="E15" s="39">
        <v>1</v>
      </c>
      <c r="F15" s="40">
        <v>62.88</v>
      </c>
      <c r="G15" s="40">
        <v>212.8</v>
      </c>
      <c r="H15" s="39">
        <f t="shared" si="11"/>
        <v>275.68</v>
      </c>
      <c r="I15" s="41">
        <f t="shared" si="12"/>
        <v>62.88</v>
      </c>
      <c r="J15" s="41">
        <f t="shared" si="13"/>
        <v>212.8</v>
      </c>
      <c r="K15" s="41">
        <f t="shared" si="14"/>
        <v>275.68</v>
      </c>
      <c r="L15" s="1"/>
      <c r="M15" s="1"/>
      <c r="N15" s="1"/>
    </row>
    <row r="16" spans="1:20" ht="12.75" x14ac:dyDescent="0.2">
      <c r="A16" s="38" t="s">
        <v>92</v>
      </c>
      <c r="B16" s="55" t="s">
        <v>63</v>
      </c>
      <c r="C16" s="69" t="s">
        <v>64</v>
      </c>
      <c r="D16" s="64" t="s">
        <v>217</v>
      </c>
      <c r="E16" s="39" t="s">
        <v>231</v>
      </c>
      <c r="F16" s="40">
        <v>8.8800000000000008</v>
      </c>
      <c r="G16" s="40">
        <v>22.41</v>
      </c>
      <c r="H16" s="39">
        <f t="shared" si="11"/>
        <v>31.29</v>
      </c>
      <c r="I16" s="41">
        <f t="shared" si="12"/>
        <v>63.4</v>
      </c>
      <c r="J16" s="41">
        <f t="shared" si="13"/>
        <v>160.01</v>
      </c>
      <c r="K16" s="41">
        <f t="shared" si="14"/>
        <v>223.41</v>
      </c>
      <c r="L16" s="1"/>
      <c r="M16" s="1"/>
      <c r="N16" s="1"/>
    </row>
    <row r="17" spans="1:20" ht="25.5" x14ac:dyDescent="0.2">
      <c r="A17" s="38" t="s">
        <v>93</v>
      </c>
      <c r="B17" s="55" t="s">
        <v>65</v>
      </c>
      <c r="C17" s="69" t="s">
        <v>66</v>
      </c>
      <c r="D17" s="64" t="s">
        <v>10</v>
      </c>
      <c r="E17" s="39" t="s">
        <v>232</v>
      </c>
      <c r="F17" s="40">
        <v>3.92</v>
      </c>
      <c r="G17" s="40">
        <v>10.94</v>
      </c>
      <c r="H17" s="39">
        <f t="shared" si="11"/>
        <v>14.86</v>
      </c>
      <c r="I17" s="41">
        <f t="shared" si="12"/>
        <v>50.96</v>
      </c>
      <c r="J17" s="41">
        <f t="shared" si="13"/>
        <v>142.22</v>
      </c>
      <c r="K17" s="41">
        <f t="shared" si="14"/>
        <v>193.18</v>
      </c>
      <c r="L17" s="1"/>
      <c r="M17" s="7" t="s">
        <v>47</v>
      </c>
      <c r="N17" s="8"/>
      <c r="O17" s="1"/>
      <c r="P17" s="1"/>
      <c r="Q17" s="1"/>
      <c r="R17" s="1"/>
      <c r="S17" s="1"/>
      <c r="T17" s="1"/>
    </row>
    <row r="18" spans="1:20" ht="25.5" x14ac:dyDescent="0.2">
      <c r="A18" s="38" t="s">
        <v>95</v>
      </c>
      <c r="B18" s="55" t="s">
        <v>67</v>
      </c>
      <c r="C18" s="69" t="s">
        <v>68</v>
      </c>
      <c r="D18" s="64" t="s">
        <v>10</v>
      </c>
      <c r="E18" s="39" t="s">
        <v>139</v>
      </c>
      <c r="F18" s="40">
        <v>2.86</v>
      </c>
      <c r="G18" s="40">
        <v>7.97</v>
      </c>
      <c r="H18" s="39">
        <f t="shared" si="11"/>
        <v>10.83</v>
      </c>
      <c r="I18" s="41">
        <f t="shared" si="12"/>
        <v>20.02</v>
      </c>
      <c r="J18" s="41">
        <f t="shared" si="13"/>
        <v>55.79</v>
      </c>
      <c r="K18" s="41">
        <f t="shared" si="14"/>
        <v>75.81</v>
      </c>
      <c r="L18" s="1"/>
      <c r="M18" s="7" t="s">
        <v>47</v>
      </c>
      <c r="N18" s="8"/>
      <c r="O18" s="1"/>
      <c r="P18" s="1"/>
      <c r="Q18" s="1"/>
      <c r="R18" s="1"/>
      <c r="S18" s="1"/>
      <c r="T18" s="1"/>
    </row>
    <row r="19" spans="1:20" ht="25.5" x14ac:dyDescent="0.2">
      <c r="A19" s="38" t="s">
        <v>96</v>
      </c>
      <c r="B19" s="55" t="s">
        <v>233</v>
      </c>
      <c r="C19" s="69" t="s">
        <v>234</v>
      </c>
      <c r="D19" s="64" t="s">
        <v>10</v>
      </c>
      <c r="E19" s="39" t="s">
        <v>84</v>
      </c>
      <c r="F19" s="40">
        <v>2.86</v>
      </c>
      <c r="G19" s="40">
        <v>7.97</v>
      </c>
      <c r="H19" s="39">
        <f t="shared" si="11"/>
        <v>10.83</v>
      </c>
      <c r="I19" s="41">
        <f t="shared" si="12"/>
        <v>34.32</v>
      </c>
      <c r="J19" s="41">
        <f t="shared" si="13"/>
        <v>95.64</v>
      </c>
      <c r="K19" s="41">
        <f t="shared" si="14"/>
        <v>129.96</v>
      </c>
      <c r="L19" s="1"/>
      <c r="M19" s="1"/>
      <c r="N19" s="1"/>
    </row>
    <row r="20" spans="1:20" ht="25.5" x14ac:dyDescent="0.2">
      <c r="A20" s="38" t="s">
        <v>98</v>
      </c>
      <c r="B20" s="55" t="s">
        <v>69</v>
      </c>
      <c r="C20" s="69" t="s">
        <v>70</v>
      </c>
      <c r="D20" s="64" t="s">
        <v>10</v>
      </c>
      <c r="E20" s="39" t="s">
        <v>84</v>
      </c>
      <c r="F20" s="40">
        <v>2.86</v>
      </c>
      <c r="G20" s="40">
        <v>7.97</v>
      </c>
      <c r="H20" s="39">
        <f t="shared" si="11"/>
        <v>10.83</v>
      </c>
      <c r="I20" s="41">
        <f t="shared" si="12"/>
        <v>34.32</v>
      </c>
      <c r="J20" s="41">
        <f t="shared" si="13"/>
        <v>95.64</v>
      </c>
      <c r="K20" s="41">
        <f t="shared" si="14"/>
        <v>129.96</v>
      </c>
      <c r="L20" s="1"/>
      <c r="M20" s="1"/>
      <c r="N20" s="1"/>
    </row>
    <row r="21" spans="1:20" ht="25.5" x14ac:dyDescent="0.2">
      <c r="A21" s="38" t="s">
        <v>235</v>
      </c>
      <c r="B21" s="55" t="s">
        <v>236</v>
      </c>
      <c r="C21" s="69" t="s">
        <v>973</v>
      </c>
      <c r="D21" s="64" t="s">
        <v>217</v>
      </c>
      <c r="E21" s="39" t="s">
        <v>237</v>
      </c>
      <c r="F21" s="40">
        <v>3.94</v>
      </c>
      <c r="G21" s="40">
        <v>13.18</v>
      </c>
      <c r="H21" s="39">
        <f t="shared" si="11"/>
        <v>17.12</v>
      </c>
      <c r="I21" s="41">
        <f t="shared" si="12"/>
        <v>44.21</v>
      </c>
      <c r="J21" s="41">
        <f t="shared" si="13"/>
        <v>147.88</v>
      </c>
      <c r="K21" s="41">
        <f t="shared" si="14"/>
        <v>192.09</v>
      </c>
      <c r="L21" s="1"/>
      <c r="M21" s="1"/>
      <c r="N21" s="1"/>
    </row>
    <row r="22" spans="1:20" ht="24" x14ac:dyDescent="0.2">
      <c r="A22" s="38" t="s">
        <v>238</v>
      </c>
      <c r="B22" s="55" t="s">
        <v>239</v>
      </c>
      <c r="C22" s="69" t="s">
        <v>240</v>
      </c>
      <c r="D22" s="64" t="s">
        <v>217</v>
      </c>
      <c r="E22" s="39" t="s">
        <v>241</v>
      </c>
      <c r="F22" s="40">
        <v>5.48</v>
      </c>
      <c r="G22" s="40">
        <v>16.87</v>
      </c>
      <c r="H22" s="39">
        <f t="shared" si="11"/>
        <v>22.35</v>
      </c>
      <c r="I22" s="41">
        <f t="shared" si="12"/>
        <v>11.84</v>
      </c>
      <c r="J22" s="41">
        <f t="shared" si="13"/>
        <v>36.44</v>
      </c>
      <c r="K22" s="41">
        <f t="shared" si="14"/>
        <v>48.28</v>
      </c>
      <c r="L22" s="1"/>
      <c r="M22" s="1"/>
      <c r="N22" s="1"/>
    </row>
    <row r="23" spans="1:20" ht="20.25" customHeight="1" x14ac:dyDescent="0.2">
      <c r="A23" s="38" t="s">
        <v>242</v>
      </c>
      <c r="B23" s="55" t="s">
        <v>243</v>
      </c>
      <c r="C23" s="69" t="s">
        <v>244</v>
      </c>
      <c r="D23" s="64" t="s">
        <v>217</v>
      </c>
      <c r="E23" s="39" t="s">
        <v>245</v>
      </c>
      <c r="F23" s="40">
        <v>4.95</v>
      </c>
      <c r="G23" s="40">
        <v>13.39</v>
      </c>
      <c r="H23" s="39">
        <f t="shared" si="11"/>
        <v>18.34</v>
      </c>
      <c r="I23" s="41">
        <f t="shared" si="12"/>
        <v>107.22</v>
      </c>
      <c r="J23" s="41">
        <f t="shared" si="13"/>
        <v>290.02999999999997</v>
      </c>
      <c r="K23" s="41">
        <f t="shared" si="14"/>
        <v>397.25</v>
      </c>
      <c r="L23" s="1"/>
      <c r="M23" s="7" t="s">
        <v>47</v>
      </c>
      <c r="N23" s="8"/>
      <c r="O23" s="1"/>
      <c r="P23" s="1"/>
      <c r="Q23" s="1"/>
      <c r="R23" s="1"/>
      <c r="S23" s="1"/>
      <c r="T23" s="1"/>
    </row>
    <row r="24" spans="1:20" ht="12.75" x14ac:dyDescent="0.2">
      <c r="A24" s="10" t="s">
        <v>246</v>
      </c>
      <c r="B24" s="54"/>
      <c r="C24" s="70" t="s">
        <v>247</v>
      </c>
      <c r="D24" s="63"/>
      <c r="E24" s="11"/>
      <c r="F24" s="138"/>
      <c r="G24" s="138"/>
      <c r="H24" s="11"/>
      <c r="I24" s="9">
        <f>SUM(I25:I31)</f>
        <v>2890.55</v>
      </c>
      <c r="J24" s="9">
        <f t="shared" ref="J24:K24" si="15">SUM(J25:J31)</f>
        <v>5513.76</v>
      </c>
      <c r="K24" s="9">
        <f t="shared" si="15"/>
        <v>8404.31</v>
      </c>
      <c r="L24" s="1"/>
      <c r="M24" s="7" t="s">
        <v>47</v>
      </c>
      <c r="N24" s="8"/>
      <c r="O24" s="1"/>
      <c r="P24" s="1"/>
      <c r="Q24" s="1"/>
      <c r="R24" s="1"/>
      <c r="S24" s="1"/>
      <c r="T24" s="1"/>
    </row>
    <row r="25" spans="1:20" ht="25.5" x14ac:dyDescent="0.2">
      <c r="A25" s="38" t="s">
        <v>101</v>
      </c>
      <c r="B25" s="55" t="s">
        <v>248</v>
      </c>
      <c r="C25" s="69" t="s">
        <v>249</v>
      </c>
      <c r="D25" s="64" t="s">
        <v>218</v>
      </c>
      <c r="E25" s="39" t="s">
        <v>250</v>
      </c>
      <c r="F25" s="40">
        <v>45.72</v>
      </c>
      <c r="G25" s="40">
        <v>108.22</v>
      </c>
      <c r="H25" s="39">
        <f t="shared" ref="H25:H31" si="16">F25+G25</f>
        <v>153.94</v>
      </c>
      <c r="I25" s="41">
        <f t="shared" ref="I25:I31" si="17">F25*E25</f>
        <v>1238.0999999999999</v>
      </c>
      <c r="J25" s="41">
        <f t="shared" ref="J25:J31" si="18">G25*E25</f>
        <v>2930.6</v>
      </c>
      <c r="K25" s="41">
        <f t="shared" ref="K25:K31" si="19">I25+J25</f>
        <v>4168.7</v>
      </c>
      <c r="L25" s="1"/>
      <c r="M25" s="1"/>
      <c r="N25" s="1"/>
    </row>
    <row r="26" spans="1:20" ht="25.5" x14ac:dyDescent="0.2">
      <c r="A26" s="38" t="s">
        <v>102</v>
      </c>
      <c r="B26" s="55" t="s">
        <v>251</v>
      </c>
      <c r="C26" s="69" t="s">
        <v>252</v>
      </c>
      <c r="D26" s="64" t="s">
        <v>217</v>
      </c>
      <c r="E26" s="39" t="s">
        <v>153</v>
      </c>
      <c r="F26" s="40">
        <v>1.1100000000000001</v>
      </c>
      <c r="G26" s="40">
        <v>2.91</v>
      </c>
      <c r="H26" s="39">
        <f t="shared" si="16"/>
        <v>4.0199999999999996</v>
      </c>
      <c r="I26" s="41">
        <f t="shared" si="17"/>
        <v>88.8</v>
      </c>
      <c r="J26" s="41">
        <f t="shared" si="18"/>
        <v>232.8</v>
      </c>
      <c r="K26" s="41">
        <f t="shared" si="19"/>
        <v>321.60000000000002</v>
      </c>
      <c r="L26" s="1"/>
      <c r="M26" s="1"/>
      <c r="N26" s="1"/>
    </row>
    <row r="27" spans="1:20" ht="12.75" x14ac:dyDescent="0.2">
      <c r="A27" s="38" t="s">
        <v>105</v>
      </c>
      <c r="B27" s="55" t="s">
        <v>253</v>
      </c>
      <c r="C27" s="69" t="s">
        <v>254</v>
      </c>
      <c r="D27" s="64" t="s">
        <v>217</v>
      </c>
      <c r="E27" s="39" t="s">
        <v>255</v>
      </c>
      <c r="F27" s="40">
        <v>2.79</v>
      </c>
      <c r="G27" s="40">
        <v>7.41</v>
      </c>
      <c r="H27" s="39">
        <f t="shared" si="16"/>
        <v>10.199999999999999</v>
      </c>
      <c r="I27" s="41">
        <f t="shared" si="17"/>
        <v>822.88</v>
      </c>
      <c r="J27" s="41">
        <f t="shared" si="18"/>
        <v>2185.5100000000002</v>
      </c>
      <c r="K27" s="41">
        <f t="shared" si="19"/>
        <v>3008.39</v>
      </c>
      <c r="L27" s="1"/>
      <c r="M27" s="1"/>
      <c r="N27" s="1"/>
    </row>
    <row r="28" spans="1:20" ht="51" x14ac:dyDescent="0.2">
      <c r="A28" s="38" t="s">
        <v>256</v>
      </c>
      <c r="B28" s="55" t="s">
        <v>82</v>
      </c>
      <c r="C28" s="69" t="s">
        <v>83</v>
      </c>
      <c r="D28" s="64" t="s">
        <v>71</v>
      </c>
      <c r="E28" s="39" t="s">
        <v>75</v>
      </c>
      <c r="F28" s="40">
        <v>113.62</v>
      </c>
      <c r="G28" s="40">
        <v>4.8099999999999996</v>
      </c>
      <c r="H28" s="39">
        <f t="shared" si="16"/>
        <v>118.43</v>
      </c>
      <c r="I28" s="41">
        <f t="shared" si="17"/>
        <v>681.72</v>
      </c>
      <c r="J28" s="41">
        <f t="shared" si="18"/>
        <v>28.86</v>
      </c>
      <c r="K28" s="41">
        <f t="shared" si="19"/>
        <v>710.58</v>
      </c>
      <c r="L28" s="1"/>
      <c r="M28" s="1"/>
      <c r="N28" s="1"/>
    </row>
    <row r="29" spans="1:20" ht="25.5" x14ac:dyDescent="0.2">
      <c r="A29" s="38" t="s">
        <v>257</v>
      </c>
      <c r="B29" s="55" t="s">
        <v>258</v>
      </c>
      <c r="C29" s="69" t="s">
        <v>259</v>
      </c>
      <c r="D29" s="64" t="s">
        <v>218</v>
      </c>
      <c r="E29" s="39" t="s">
        <v>260</v>
      </c>
      <c r="F29" s="40">
        <v>226.33</v>
      </c>
      <c r="G29" s="40">
        <v>503.87</v>
      </c>
      <c r="H29" s="39">
        <f t="shared" si="16"/>
        <v>730.2</v>
      </c>
      <c r="I29" s="41">
        <f t="shared" si="17"/>
        <v>45.27</v>
      </c>
      <c r="J29" s="41">
        <f t="shared" si="18"/>
        <v>100.77</v>
      </c>
      <c r="K29" s="41">
        <f t="shared" si="19"/>
        <v>146.04</v>
      </c>
      <c r="L29" s="1"/>
      <c r="M29" s="7" t="s">
        <v>47</v>
      </c>
      <c r="N29" s="8"/>
      <c r="O29" s="1"/>
      <c r="P29" s="1"/>
      <c r="Q29" s="1"/>
      <c r="R29" s="1"/>
      <c r="S29" s="1"/>
      <c r="T29" s="1"/>
    </row>
    <row r="30" spans="1:20" ht="25.5" x14ac:dyDescent="0.2">
      <c r="A30" s="38" t="s">
        <v>261</v>
      </c>
      <c r="B30" s="55" t="s">
        <v>262</v>
      </c>
      <c r="C30" s="69" t="s">
        <v>263</v>
      </c>
      <c r="D30" s="64" t="s">
        <v>71</v>
      </c>
      <c r="E30" s="39" t="s">
        <v>158</v>
      </c>
      <c r="F30" s="40">
        <v>0.16</v>
      </c>
      <c r="G30" s="40">
        <v>0.43</v>
      </c>
      <c r="H30" s="39">
        <f t="shared" si="16"/>
        <v>0.59</v>
      </c>
      <c r="I30" s="41">
        <f t="shared" si="17"/>
        <v>6.4</v>
      </c>
      <c r="J30" s="41">
        <f t="shared" si="18"/>
        <v>17.2</v>
      </c>
      <c r="K30" s="41">
        <f t="shared" si="19"/>
        <v>23.6</v>
      </c>
      <c r="L30" s="1"/>
      <c r="M30" s="1"/>
      <c r="N30" s="1"/>
    </row>
    <row r="31" spans="1:20" ht="25.5" x14ac:dyDescent="0.2">
      <c r="A31" s="38" t="s">
        <v>264</v>
      </c>
      <c r="B31" s="55" t="s">
        <v>99</v>
      </c>
      <c r="C31" s="69" t="s">
        <v>974</v>
      </c>
      <c r="D31" s="64" t="s">
        <v>217</v>
      </c>
      <c r="E31" s="39" t="s">
        <v>116</v>
      </c>
      <c r="F31" s="40">
        <v>3.69</v>
      </c>
      <c r="G31" s="40">
        <v>9.01</v>
      </c>
      <c r="H31" s="39">
        <f t="shared" si="16"/>
        <v>12.7</v>
      </c>
      <c r="I31" s="41">
        <f t="shared" si="17"/>
        <v>7.38</v>
      </c>
      <c r="J31" s="41">
        <f t="shared" si="18"/>
        <v>18.02</v>
      </c>
      <c r="K31" s="41">
        <f t="shared" si="19"/>
        <v>25.4</v>
      </c>
      <c r="L31" s="1"/>
      <c r="M31" s="1"/>
      <c r="N31" s="1"/>
    </row>
    <row r="32" spans="1:20" ht="12.75" x14ac:dyDescent="0.2">
      <c r="A32" s="10" t="s">
        <v>265</v>
      </c>
      <c r="B32" s="54"/>
      <c r="C32" s="70" t="s">
        <v>266</v>
      </c>
      <c r="D32" s="63"/>
      <c r="E32" s="11"/>
      <c r="F32" s="138"/>
      <c r="G32" s="138"/>
      <c r="H32" s="11"/>
      <c r="I32" s="9">
        <f>SUM(I33:I36)</f>
        <v>478.58</v>
      </c>
      <c r="J32" s="9">
        <f t="shared" ref="J32:K32" si="20">SUM(J33:J36)</f>
        <v>1270.6400000000001</v>
      </c>
      <c r="K32" s="9">
        <f t="shared" si="20"/>
        <v>1749.22</v>
      </c>
      <c r="L32" s="1"/>
      <c r="M32" s="7" t="s">
        <v>47</v>
      </c>
      <c r="N32" s="8"/>
      <c r="O32" s="1"/>
      <c r="P32" s="1"/>
      <c r="Q32" s="1"/>
      <c r="R32" s="1"/>
      <c r="S32" s="1"/>
      <c r="T32" s="1"/>
    </row>
    <row r="33" spans="1:20" ht="25.5" x14ac:dyDescent="0.2">
      <c r="A33" s="38" t="s">
        <v>267</v>
      </c>
      <c r="B33" s="55" t="s">
        <v>58</v>
      </c>
      <c r="C33" s="69" t="s">
        <v>268</v>
      </c>
      <c r="D33" s="64" t="s">
        <v>217</v>
      </c>
      <c r="E33" s="39" t="s">
        <v>269</v>
      </c>
      <c r="F33" s="40">
        <v>4.21</v>
      </c>
      <c r="G33" s="40">
        <v>10.7</v>
      </c>
      <c r="H33" s="39">
        <f t="shared" ref="H33:H41" si="21">F33+G33</f>
        <v>14.91</v>
      </c>
      <c r="I33" s="41">
        <f t="shared" ref="I33:I36" si="22">F33*E33</f>
        <v>357.09</v>
      </c>
      <c r="J33" s="41">
        <f t="shared" ref="J33:J36" si="23">G33*E33</f>
        <v>907.57</v>
      </c>
      <c r="K33" s="41">
        <f t="shared" ref="K33:K41" si="24">I33+J33</f>
        <v>1264.6600000000001</v>
      </c>
      <c r="L33" s="1"/>
      <c r="M33" s="7" t="s">
        <v>47</v>
      </c>
      <c r="N33" s="8"/>
      <c r="O33" s="1"/>
      <c r="P33" s="1"/>
      <c r="Q33" s="1"/>
      <c r="R33" s="1"/>
      <c r="S33" s="1"/>
      <c r="T33" s="1"/>
    </row>
    <row r="34" spans="1:20" ht="25.5" x14ac:dyDescent="0.2">
      <c r="A34" s="38" t="s">
        <v>270</v>
      </c>
      <c r="B34" s="55" t="s">
        <v>938</v>
      </c>
      <c r="C34" s="69" t="s">
        <v>939</v>
      </c>
      <c r="D34" s="64" t="s">
        <v>936</v>
      </c>
      <c r="E34" s="39">
        <v>1</v>
      </c>
      <c r="F34" s="40">
        <v>62.88</v>
      </c>
      <c r="G34" s="40">
        <v>212.8</v>
      </c>
      <c r="H34" s="39">
        <f t="shared" si="21"/>
        <v>275.68</v>
      </c>
      <c r="I34" s="41">
        <f t="shared" si="22"/>
        <v>62.88</v>
      </c>
      <c r="J34" s="41">
        <f t="shared" si="23"/>
        <v>212.8</v>
      </c>
      <c r="K34" s="41">
        <f t="shared" si="24"/>
        <v>275.68</v>
      </c>
      <c r="L34" s="1"/>
      <c r="M34" s="1"/>
      <c r="N34" s="1"/>
    </row>
    <row r="35" spans="1:20" ht="38.25" x14ac:dyDescent="0.2">
      <c r="A35" s="38" t="s">
        <v>271</v>
      </c>
      <c r="B35" s="55" t="s">
        <v>251</v>
      </c>
      <c r="C35" s="69" t="s">
        <v>272</v>
      </c>
      <c r="D35" s="64" t="s">
        <v>217</v>
      </c>
      <c r="E35" s="39" t="s">
        <v>273</v>
      </c>
      <c r="F35" s="40">
        <v>1.1100000000000001</v>
      </c>
      <c r="G35" s="40">
        <v>2.91</v>
      </c>
      <c r="H35" s="39">
        <f t="shared" si="21"/>
        <v>4.0199999999999996</v>
      </c>
      <c r="I35" s="41">
        <f t="shared" si="22"/>
        <v>43.21</v>
      </c>
      <c r="J35" s="41">
        <f t="shared" si="23"/>
        <v>113.29</v>
      </c>
      <c r="K35" s="41">
        <f t="shared" si="24"/>
        <v>156.5</v>
      </c>
      <c r="L35" s="1"/>
      <c r="M35" s="1"/>
      <c r="N35" s="1"/>
    </row>
    <row r="36" spans="1:20" ht="24" x14ac:dyDescent="0.2">
      <c r="A36" s="38" t="s">
        <v>274</v>
      </c>
      <c r="B36" s="55" t="s">
        <v>275</v>
      </c>
      <c r="C36" s="69" t="s">
        <v>276</v>
      </c>
      <c r="D36" s="64" t="s">
        <v>936</v>
      </c>
      <c r="E36" s="39">
        <v>1</v>
      </c>
      <c r="F36" s="40">
        <v>15.4</v>
      </c>
      <c r="G36" s="40">
        <v>36.979999999999997</v>
      </c>
      <c r="H36" s="39">
        <f t="shared" si="21"/>
        <v>52.38</v>
      </c>
      <c r="I36" s="41">
        <f t="shared" si="22"/>
        <v>15.4</v>
      </c>
      <c r="J36" s="41">
        <f t="shared" si="23"/>
        <v>36.979999999999997</v>
      </c>
      <c r="K36" s="41">
        <f t="shared" si="24"/>
        <v>52.38</v>
      </c>
      <c r="L36" s="1"/>
      <c r="M36" s="1"/>
      <c r="N36" s="1"/>
    </row>
    <row r="37" spans="1:20" ht="12.75" x14ac:dyDescent="0.2">
      <c r="A37" s="10" t="s">
        <v>277</v>
      </c>
      <c r="B37" s="54"/>
      <c r="C37" s="70" t="s">
        <v>278</v>
      </c>
      <c r="D37" s="63"/>
      <c r="E37" s="11"/>
      <c r="F37" s="138"/>
      <c r="G37" s="138"/>
      <c r="H37" s="11"/>
      <c r="I37" s="9">
        <f>SUM(I38:I41)</f>
        <v>352.19</v>
      </c>
      <c r="J37" s="9">
        <f t="shared" ref="J37:K37" si="25">SUM(J38:J41)</f>
        <v>551.95000000000005</v>
      </c>
      <c r="K37" s="9">
        <f t="shared" si="25"/>
        <v>904.14</v>
      </c>
      <c r="L37" s="1"/>
      <c r="M37" s="1"/>
      <c r="N37" s="1"/>
    </row>
    <row r="38" spans="1:20" ht="25.5" x14ac:dyDescent="0.2">
      <c r="A38" s="38" t="s">
        <v>279</v>
      </c>
      <c r="B38" s="55" t="s">
        <v>62</v>
      </c>
      <c r="C38" s="69" t="s">
        <v>280</v>
      </c>
      <c r="D38" s="64" t="s">
        <v>218</v>
      </c>
      <c r="E38" s="39" t="s">
        <v>281</v>
      </c>
      <c r="F38" s="40">
        <v>52.37</v>
      </c>
      <c r="G38" s="40">
        <v>9.4700000000000006</v>
      </c>
      <c r="H38" s="39">
        <f t="shared" si="21"/>
        <v>61.84</v>
      </c>
      <c r="I38" s="41">
        <f t="shared" ref="I38:I41" si="26">F38*E38</f>
        <v>158.16</v>
      </c>
      <c r="J38" s="41">
        <f t="shared" ref="J38:J41" si="27">G38*E38</f>
        <v>28.6</v>
      </c>
      <c r="K38" s="41">
        <f t="shared" si="24"/>
        <v>186.76</v>
      </c>
      <c r="L38" s="1"/>
      <c r="M38" s="1"/>
      <c r="N38" s="1"/>
    </row>
    <row r="39" spans="1:20" ht="24" x14ac:dyDescent="0.2">
      <c r="A39" s="38" t="s">
        <v>282</v>
      </c>
      <c r="B39" s="55" t="s">
        <v>283</v>
      </c>
      <c r="C39" s="69" t="s">
        <v>284</v>
      </c>
      <c r="D39" s="64" t="s">
        <v>217</v>
      </c>
      <c r="E39" s="39" t="s">
        <v>285</v>
      </c>
      <c r="F39" s="40">
        <v>10.9</v>
      </c>
      <c r="G39" s="40">
        <v>31.25</v>
      </c>
      <c r="H39" s="39">
        <f t="shared" si="21"/>
        <v>42.15</v>
      </c>
      <c r="I39" s="41">
        <f t="shared" si="26"/>
        <v>109.87</v>
      </c>
      <c r="J39" s="41">
        <f t="shared" si="27"/>
        <v>315</v>
      </c>
      <c r="K39" s="41">
        <f t="shared" si="24"/>
        <v>424.87</v>
      </c>
      <c r="L39" s="1"/>
      <c r="M39" s="1"/>
      <c r="N39" s="1"/>
    </row>
    <row r="40" spans="1:20" ht="24" x14ac:dyDescent="0.2">
      <c r="A40" s="38" t="s">
        <v>286</v>
      </c>
      <c r="B40" s="55" t="s">
        <v>287</v>
      </c>
      <c r="C40" s="69" t="s">
        <v>288</v>
      </c>
      <c r="D40" s="64" t="s">
        <v>217</v>
      </c>
      <c r="E40" s="39" t="s">
        <v>289</v>
      </c>
      <c r="F40" s="40">
        <v>5.52</v>
      </c>
      <c r="G40" s="40">
        <v>13.71</v>
      </c>
      <c r="H40" s="39">
        <f t="shared" si="21"/>
        <v>19.23</v>
      </c>
      <c r="I40" s="41">
        <f t="shared" si="26"/>
        <v>76.400000000000006</v>
      </c>
      <c r="J40" s="41">
        <f t="shared" si="27"/>
        <v>189.75</v>
      </c>
      <c r="K40" s="41">
        <f t="shared" si="24"/>
        <v>266.14999999999998</v>
      </c>
      <c r="L40" s="1"/>
      <c r="M40" s="1"/>
      <c r="N40" s="1"/>
    </row>
    <row r="41" spans="1:20" ht="24" x14ac:dyDescent="0.2">
      <c r="A41" s="38" t="s">
        <v>290</v>
      </c>
      <c r="B41" s="55" t="s">
        <v>291</v>
      </c>
      <c r="C41" s="69" t="s">
        <v>292</v>
      </c>
      <c r="D41" s="64" t="s">
        <v>71</v>
      </c>
      <c r="E41" s="39" t="s">
        <v>293</v>
      </c>
      <c r="F41" s="40">
        <v>1.54</v>
      </c>
      <c r="G41" s="40">
        <v>3.69</v>
      </c>
      <c r="H41" s="39">
        <f t="shared" si="21"/>
        <v>5.23</v>
      </c>
      <c r="I41" s="41">
        <f t="shared" si="26"/>
        <v>7.76</v>
      </c>
      <c r="J41" s="41">
        <f t="shared" si="27"/>
        <v>18.600000000000001</v>
      </c>
      <c r="K41" s="41">
        <f t="shared" si="24"/>
        <v>26.36</v>
      </c>
      <c r="L41" s="1"/>
      <c r="M41" s="1"/>
      <c r="N41" s="1"/>
    </row>
    <row r="42" spans="1:20" ht="12.75" x14ac:dyDescent="0.2">
      <c r="A42" s="10" t="s">
        <v>294</v>
      </c>
      <c r="B42" s="54"/>
      <c r="C42" s="70" t="s">
        <v>295</v>
      </c>
      <c r="D42" s="63"/>
      <c r="E42" s="11"/>
      <c r="F42" s="138"/>
      <c r="G42" s="138"/>
      <c r="H42" s="11"/>
      <c r="I42" s="9">
        <f>SUM(I43:I50)</f>
        <v>23208.46</v>
      </c>
      <c r="J42" s="9">
        <f t="shared" ref="J42:K42" si="28">SUM(J43:J50)</f>
        <v>17123.46</v>
      </c>
      <c r="K42" s="9">
        <f t="shared" si="28"/>
        <v>40331.919999999998</v>
      </c>
      <c r="L42" s="1"/>
      <c r="M42" s="1"/>
      <c r="N42" s="1"/>
    </row>
    <row r="43" spans="1:20" ht="25.5" x14ac:dyDescent="0.2">
      <c r="A43" s="38" t="s">
        <v>296</v>
      </c>
      <c r="B43" s="55" t="s">
        <v>297</v>
      </c>
      <c r="C43" s="69" t="s">
        <v>298</v>
      </c>
      <c r="D43" s="64" t="s">
        <v>71</v>
      </c>
      <c r="E43" s="39" t="s">
        <v>299</v>
      </c>
      <c r="F43" s="40">
        <v>53.47</v>
      </c>
      <c r="G43" s="40">
        <v>58.62</v>
      </c>
      <c r="H43" s="39">
        <f t="shared" ref="H43:H50" si="29">F43+G43</f>
        <v>112.09</v>
      </c>
      <c r="I43" s="41">
        <f t="shared" ref="I43:I50" si="30">F43*E43</f>
        <v>10587.06</v>
      </c>
      <c r="J43" s="41">
        <f t="shared" ref="J43:J50" si="31">G43*E43</f>
        <v>11606.76</v>
      </c>
      <c r="K43" s="41">
        <f t="shared" ref="K43:K50" si="32">I43+J43</f>
        <v>22193.82</v>
      </c>
      <c r="L43" s="1"/>
      <c r="M43" s="7" t="s">
        <v>47</v>
      </c>
      <c r="N43" s="8"/>
      <c r="O43" s="1"/>
      <c r="P43" s="1"/>
      <c r="Q43" s="1"/>
      <c r="R43" s="1"/>
      <c r="S43" s="1"/>
      <c r="T43" s="1"/>
    </row>
    <row r="44" spans="1:20" ht="25.5" x14ac:dyDescent="0.2">
      <c r="A44" s="38" t="s">
        <v>300</v>
      </c>
      <c r="B44" s="55" t="s">
        <v>301</v>
      </c>
      <c r="C44" s="69" t="s">
        <v>302</v>
      </c>
      <c r="D44" s="64" t="s">
        <v>218</v>
      </c>
      <c r="E44" s="39" t="s">
        <v>303</v>
      </c>
      <c r="F44" s="40">
        <v>32.869999999999997</v>
      </c>
      <c r="G44" s="40">
        <v>87.54</v>
      </c>
      <c r="H44" s="39">
        <f t="shared" si="29"/>
        <v>120.41</v>
      </c>
      <c r="I44" s="41">
        <f t="shared" si="30"/>
        <v>208.07</v>
      </c>
      <c r="J44" s="41">
        <f t="shared" si="31"/>
        <v>554.13</v>
      </c>
      <c r="K44" s="41">
        <f t="shared" si="32"/>
        <v>762.2</v>
      </c>
      <c r="L44" s="1"/>
      <c r="M44" s="7" t="s">
        <v>47</v>
      </c>
      <c r="N44" s="8"/>
      <c r="O44" s="1"/>
      <c r="P44" s="1"/>
      <c r="Q44" s="1"/>
      <c r="R44" s="1"/>
      <c r="S44" s="1"/>
      <c r="T44" s="1"/>
    </row>
    <row r="45" spans="1:20" ht="25.5" x14ac:dyDescent="0.2">
      <c r="A45" s="38" t="s">
        <v>304</v>
      </c>
      <c r="B45" s="55" t="s">
        <v>305</v>
      </c>
      <c r="C45" s="69" t="s">
        <v>306</v>
      </c>
      <c r="D45" s="64" t="s">
        <v>218</v>
      </c>
      <c r="E45" s="39" t="s">
        <v>307</v>
      </c>
      <c r="F45" s="40">
        <v>43.34</v>
      </c>
      <c r="G45" s="40">
        <v>114.67</v>
      </c>
      <c r="H45" s="39">
        <f t="shared" si="29"/>
        <v>158.01</v>
      </c>
      <c r="I45" s="41">
        <f t="shared" si="30"/>
        <v>94.48</v>
      </c>
      <c r="J45" s="41">
        <f t="shared" si="31"/>
        <v>249.98</v>
      </c>
      <c r="K45" s="41">
        <f t="shared" si="32"/>
        <v>344.46</v>
      </c>
      <c r="L45" s="1"/>
      <c r="M45" s="1"/>
      <c r="N45" s="1"/>
    </row>
    <row r="46" spans="1:20" ht="25.5" x14ac:dyDescent="0.2">
      <c r="A46" s="38" t="s">
        <v>308</v>
      </c>
      <c r="B46" s="55" t="s">
        <v>309</v>
      </c>
      <c r="C46" s="69" t="s">
        <v>310</v>
      </c>
      <c r="D46" s="64" t="s">
        <v>311</v>
      </c>
      <c r="E46" s="39" t="s">
        <v>312</v>
      </c>
      <c r="F46" s="40">
        <v>9.6999999999999993</v>
      </c>
      <c r="G46" s="40">
        <v>1.1399999999999999</v>
      </c>
      <c r="H46" s="39">
        <f t="shared" si="29"/>
        <v>10.84</v>
      </c>
      <c r="I46" s="41">
        <f t="shared" si="30"/>
        <v>3072.96</v>
      </c>
      <c r="J46" s="41">
        <f t="shared" si="31"/>
        <v>361.15</v>
      </c>
      <c r="K46" s="41">
        <f t="shared" si="32"/>
        <v>3434.11</v>
      </c>
      <c r="L46" s="1"/>
      <c r="M46" s="23"/>
      <c r="N46" s="1"/>
    </row>
    <row r="47" spans="1:20" ht="25.5" x14ac:dyDescent="0.2">
      <c r="A47" s="38" t="s">
        <v>313</v>
      </c>
      <c r="B47" s="55" t="s">
        <v>314</v>
      </c>
      <c r="C47" s="69" t="s">
        <v>315</v>
      </c>
      <c r="D47" s="64" t="s">
        <v>311</v>
      </c>
      <c r="E47" s="39" t="s">
        <v>316</v>
      </c>
      <c r="F47" s="40">
        <v>10.82</v>
      </c>
      <c r="G47" s="40">
        <v>6.55</v>
      </c>
      <c r="H47" s="39">
        <f t="shared" si="29"/>
        <v>17.37</v>
      </c>
      <c r="I47" s="41">
        <f t="shared" si="30"/>
        <v>1371.11</v>
      </c>
      <c r="J47" s="41">
        <f t="shared" si="31"/>
        <v>830.02</v>
      </c>
      <c r="K47" s="41">
        <f t="shared" si="32"/>
        <v>2201.13</v>
      </c>
      <c r="L47" s="1"/>
      <c r="M47" s="1"/>
      <c r="N47" s="1"/>
    </row>
    <row r="48" spans="1:20" ht="38.25" x14ac:dyDescent="0.2">
      <c r="A48" s="38" t="s">
        <v>317</v>
      </c>
      <c r="B48" s="55" t="s">
        <v>318</v>
      </c>
      <c r="C48" s="69" t="s">
        <v>319</v>
      </c>
      <c r="D48" s="64" t="s">
        <v>217</v>
      </c>
      <c r="E48" s="39" t="s">
        <v>320</v>
      </c>
      <c r="F48" s="40">
        <v>94.09</v>
      </c>
      <c r="G48" s="40">
        <v>54.44</v>
      </c>
      <c r="H48" s="39">
        <f t="shared" si="29"/>
        <v>148.53</v>
      </c>
      <c r="I48" s="41">
        <f t="shared" si="30"/>
        <v>2285.4499999999998</v>
      </c>
      <c r="J48" s="41">
        <f t="shared" si="31"/>
        <v>1322.35</v>
      </c>
      <c r="K48" s="41">
        <f t="shared" si="32"/>
        <v>3607.8</v>
      </c>
      <c r="L48" s="1"/>
      <c r="M48" s="7" t="s">
        <v>47</v>
      </c>
      <c r="N48" s="8"/>
      <c r="O48" s="1"/>
      <c r="P48" s="1"/>
      <c r="Q48" s="1"/>
      <c r="R48" s="1"/>
      <c r="S48" s="1"/>
      <c r="T48" s="1"/>
    </row>
    <row r="49" spans="1:20" ht="38.25" x14ac:dyDescent="0.2">
      <c r="A49" s="38" t="s">
        <v>321</v>
      </c>
      <c r="B49" s="55" t="s">
        <v>322</v>
      </c>
      <c r="C49" s="69" t="s">
        <v>323</v>
      </c>
      <c r="D49" s="64" t="s">
        <v>217</v>
      </c>
      <c r="E49" s="39" t="s">
        <v>324</v>
      </c>
      <c r="F49" s="40">
        <v>86.35</v>
      </c>
      <c r="G49" s="40">
        <v>44.89</v>
      </c>
      <c r="H49" s="39">
        <f t="shared" si="29"/>
        <v>131.24</v>
      </c>
      <c r="I49" s="41">
        <f t="shared" si="30"/>
        <v>1331.52</v>
      </c>
      <c r="J49" s="41">
        <f t="shared" si="31"/>
        <v>692.2</v>
      </c>
      <c r="K49" s="41">
        <f t="shared" si="32"/>
        <v>2023.72</v>
      </c>
      <c r="L49" s="1"/>
      <c r="M49" s="1"/>
      <c r="N49" s="1"/>
    </row>
    <row r="50" spans="1:20" ht="38.25" x14ac:dyDescent="0.2">
      <c r="A50" s="38" t="s">
        <v>325</v>
      </c>
      <c r="B50" s="55" t="s">
        <v>326</v>
      </c>
      <c r="C50" s="69" t="s">
        <v>327</v>
      </c>
      <c r="D50" s="64" t="s">
        <v>218</v>
      </c>
      <c r="E50" s="39" t="s">
        <v>328</v>
      </c>
      <c r="F50" s="40">
        <v>500.33</v>
      </c>
      <c r="G50" s="40">
        <v>177.07</v>
      </c>
      <c r="H50" s="39">
        <f t="shared" si="29"/>
        <v>677.4</v>
      </c>
      <c r="I50" s="41">
        <f t="shared" si="30"/>
        <v>4257.8100000000004</v>
      </c>
      <c r="J50" s="41">
        <f t="shared" si="31"/>
        <v>1506.87</v>
      </c>
      <c r="K50" s="41">
        <f t="shared" si="32"/>
        <v>5764.68</v>
      </c>
      <c r="L50" s="1"/>
      <c r="M50" s="67"/>
      <c r="N50" s="1"/>
    </row>
    <row r="51" spans="1:20" ht="12.75" x14ac:dyDescent="0.2">
      <c r="A51" s="10" t="s">
        <v>329</v>
      </c>
      <c r="B51" s="54"/>
      <c r="C51" s="70" t="s">
        <v>330</v>
      </c>
      <c r="D51" s="63"/>
      <c r="E51" s="11"/>
      <c r="F51" s="138"/>
      <c r="G51" s="138"/>
      <c r="H51" s="11"/>
      <c r="I51" s="9">
        <f>SUM(I52:I54)</f>
        <v>100222.56</v>
      </c>
      <c r="J51" s="9">
        <f t="shared" ref="J51:K51" si="33">SUM(J52:J54)</f>
        <v>81714.02</v>
      </c>
      <c r="K51" s="9">
        <f t="shared" si="33"/>
        <v>181936.58</v>
      </c>
      <c r="L51" s="1"/>
      <c r="M51" s="68"/>
      <c r="N51" s="1"/>
      <c r="S51" s="1"/>
      <c r="T51" s="1"/>
    </row>
    <row r="52" spans="1:20" ht="25.5" x14ac:dyDescent="0.2">
      <c r="A52" s="38" t="s">
        <v>331</v>
      </c>
      <c r="B52" s="55" t="s">
        <v>62</v>
      </c>
      <c r="C52" s="69" t="s">
        <v>280</v>
      </c>
      <c r="D52" s="64" t="s">
        <v>218</v>
      </c>
      <c r="E52" s="39" t="s">
        <v>332</v>
      </c>
      <c r="F52" s="40">
        <v>52.37</v>
      </c>
      <c r="G52" s="40">
        <v>9.4700000000000006</v>
      </c>
      <c r="H52" s="39">
        <f t="shared" ref="H52:H54" si="34">F52+G52</f>
        <v>61.84</v>
      </c>
      <c r="I52" s="41">
        <f t="shared" ref="I52:I54" si="35">F52*E52</f>
        <v>2803.37</v>
      </c>
      <c r="J52" s="41">
        <f t="shared" ref="J52:J54" si="36">G52*E52</f>
        <v>506.93</v>
      </c>
      <c r="K52" s="41">
        <f t="shared" ref="K52:K54" si="37">I52+J52</f>
        <v>3310.3</v>
      </c>
      <c r="L52" s="1"/>
      <c r="M52" s="67"/>
      <c r="N52" s="1"/>
    </row>
    <row r="53" spans="1:20" ht="25.5" x14ac:dyDescent="0.2">
      <c r="A53" s="38" t="s">
        <v>333</v>
      </c>
      <c r="B53" s="55" t="s">
        <v>334</v>
      </c>
      <c r="C53" s="69" t="s">
        <v>335</v>
      </c>
      <c r="D53" s="64" t="s">
        <v>217</v>
      </c>
      <c r="E53" s="39" t="s">
        <v>336</v>
      </c>
      <c r="F53" s="40">
        <v>22.35</v>
      </c>
      <c r="G53" s="40">
        <v>28.37</v>
      </c>
      <c r="H53" s="39">
        <f t="shared" si="34"/>
        <v>50.72</v>
      </c>
      <c r="I53" s="41">
        <f t="shared" si="35"/>
        <v>1117.5</v>
      </c>
      <c r="J53" s="41">
        <f t="shared" si="36"/>
        <v>1418.5</v>
      </c>
      <c r="K53" s="41">
        <f t="shared" si="37"/>
        <v>2536</v>
      </c>
      <c r="L53" s="1"/>
      <c r="M53" s="1"/>
      <c r="N53" s="1"/>
      <c r="O53" s="1"/>
      <c r="P53" s="1"/>
    </row>
    <row r="54" spans="1:20" ht="102" x14ac:dyDescent="0.2">
      <c r="A54" s="38" t="s">
        <v>908</v>
      </c>
      <c r="B54" s="55" t="s">
        <v>62</v>
      </c>
      <c r="C54" s="69" t="s">
        <v>1104</v>
      </c>
      <c r="D54" s="64" t="s">
        <v>108</v>
      </c>
      <c r="E54" s="39">
        <v>1</v>
      </c>
      <c r="F54" s="40">
        <v>96301.69</v>
      </c>
      <c r="G54" s="40">
        <v>79788.59</v>
      </c>
      <c r="H54" s="39">
        <f t="shared" si="34"/>
        <v>176090.28</v>
      </c>
      <c r="I54" s="41">
        <f t="shared" si="35"/>
        <v>96301.69</v>
      </c>
      <c r="J54" s="41">
        <f t="shared" si="36"/>
        <v>79788.59</v>
      </c>
      <c r="K54" s="41">
        <f t="shared" si="37"/>
        <v>176090.28</v>
      </c>
      <c r="L54" s="1"/>
      <c r="M54" s="1"/>
      <c r="N54" s="1"/>
      <c r="O54" s="1"/>
    </row>
    <row r="55" spans="1:20" ht="12.75" x14ac:dyDescent="0.2">
      <c r="A55" s="10" t="s">
        <v>337</v>
      </c>
      <c r="B55" s="54"/>
      <c r="C55" s="70" t="s">
        <v>338</v>
      </c>
      <c r="D55" s="63"/>
      <c r="E55" s="11"/>
      <c r="F55" s="138"/>
      <c r="G55" s="138"/>
      <c r="H55" s="11"/>
      <c r="I55" s="9">
        <f>SUM(I56)</f>
        <v>96301.69</v>
      </c>
      <c r="J55" s="9">
        <f t="shared" ref="J55:K55" si="38">SUM(J56)</f>
        <v>79788.59</v>
      </c>
      <c r="K55" s="9">
        <f t="shared" si="38"/>
        <v>176090.28</v>
      </c>
      <c r="L55" s="1"/>
      <c r="M55" s="7"/>
      <c r="N55" s="1"/>
      <c r="O55" s="1"/>
      <c r="P55" s="1"/>
      <c r="Q55" s="1"/>
      <c r="R55" s="1"/>
      <c r="S55" s="1"/>
      <c r="T55" s="1"/>
    </row>
    <row r="56" spans="1:20" ht="102" x14ac:dyDescent="0.2">
      <c r="A56" s="38" t="s">
        <v>209</v>
      </c>
      <c r="B56" s="55" t="s">
        <v>62</v>
      </c>
      <c r="C56" s="69" t="s">
        <v>1105</v>
      </c>
      <c r="D56" s="64" t="s">
        <v>108</v>
      </c>
      <c r="E56" s="39">
        <v>1</v>
      </c>
      <c r="F56" s="40">
        <v>96301.69</v>
      </c>
      <c r="G56" s="40">
        <v>79788.59</v>
      </c>
      <c r="H56" s="39">
        <f t="shared" ref="H56" si="39">F56+G56</f>
        <v>176090.28</v>
      </c>
      <c r="I56" s="41">
        <f t="shared" ref="I56" si="40">F56*E56</f>
        <v>96301.69</v>
      </c>
      <c r="J56" s="41">
        <f t="shared" ref="J56" si="41">G56*E56</f>
        <v>79788.59</v>
      </c>
      <c r="K56" s="41">
        <f t="shared" ref="K56" si="42">I56+J56</f>
        <v>176090.28</v>
      </c>
      <c r="L56" s="1"/>
      <c r="M56" s="1"/>
      <c r="Q56" s="25"/>
    </row>
    <row r="57" spans="1:20" ht="12.75" x14ac:dyDescent="0.2">
      <c r="A57" s="10" t="s">
        <v>339</v>
      </c>
      <c r="B57" s="54"/>
      <c r="C57" s="70" t="s">
        <v>340</v>
      </c>
      <c r="D57" s="63"/>
      <c r="E57" s="11"/>
      <c r="F57" s="138"/>
      <c r="G57" s="138"/>
      <c r="H57" s="11"/>
      <c r="I57" s="9">
        <f>SUM(I58:I67)</f>
        <v>41118.76</v>
      </c>
      <c r="J57" s="9">
        <f t="shared" ref="J57" si="43">SUM(J58:J67)</f>
        <v>18579.310000000001</v>
      </c>
      <c r="K57" s="9">
        <f>SUM(K58:K67)</f>
        <v>59698.07</v>
      </c>
      <c r="L57" s="1"/>
      <c r="M57" s="7" t="s">
        <v>47</v>
      </c>
      <c r="N57" s="8"/>
      <c r="O57" s="1"/>
      <c r="P57" s="1"/>
      <c r="Q57" s="1"/>
      <c r="R57" s="1"/>
      <c r="S57" s="1"/>
      <c r="T57" s="1"/>
    </row>
    <row r="58" spans="1:20" ht="25.5" x14ac:dyDescent="0.2">
      <c r="A58" s="38" t="s">
        <v>341</v>
      </c>
      <c r="B58" s="55" t="s">
        <v>342</v>
      </c>
      <c r="C58" s="69" t="s">
        <v>343</v>
      </c>
      <c r="D58" s="64" t="s">
        <v>217</v>
      </c>
      <c r="E58" s="39" t="s">
        <v>55</v>
      </c>
      <c r="F58" s="40">
        <v>4.4800000000000004</v>
      </c>
      <c r="G58" s="40">
        <v>11.33</v>
      </c>
      <c r="H58" s="39">
        <f t="shared" ref="H58:H67" si="44">F58+G58</f>
        <v>15.81</v>
      </c>
      <c r="I58" s="41">
        <f t="shared" ref="I58:I67" si="45">F58*E58</f>
        <v>4.4800000000000004</v>
      </c>
      <c r="J58" s="41">
        <f t="shared" ref="J58:J67" si="46">G58*E58</f>
        <v>11.33</v>
      </c>
      <c r="K58" s="41">
        <f t="shared" ref="K58:K67" si="47">I58+J58</f>
        <v>15.81</v>
      </c>
      <c r="L58" s="1"/>
      <c r="M58" s="22"/>
      <c r="N58" s="8"/>
      <c r="O58" s="1"/>
      <c r="P58" s="1"/>
      <c r="Q58" s="1"/>
      <c r="R58" s="1"/>
      <c r="S58" s="1"/>
      <c r="T58" s="1"/>
    </row>
    <row r="59" spans="1:20" ht="12.75" x14ac:dyDescent="0.2">
      <c r="A59" s="38" t="s">
        <v>344</v>
      </c>
      <c r="B59" s="55" t="s">
        <v>345</v>
      </c>
      <c r="C59" s="69" t="s">
        <v>346</v>
      </c>
      <c r="D59" s="64" t="s">
        <v>10</v>
      </c>
      <c r="E59" s="39" t="s">
        <v>55</v>
      </c>
      <c r="F59" s="40">
        <v>32.06</v>
      </c>
      <c r="G59" s="40">
        <v>87.67</v>
      </c>
      <c r="H59" s="39">
        <f t="shared" si="44"/>
        <v>119.73</v>
      </c>
      <c r="I59" s="41">
        <f t="shared" si="45"/>
        <v>32.06</v>
      </c>
      <c r="J59" s="41">
        <f t="shared" si="46"/>
        <v>87.67</v>
      </c>
      <c r="K59" s="41">
        <f t="shared" si="47"/>
        <v>119.73</v>
      </c>
      <c r="L59" s="1"/>
      <c r="M59" s="7" t="s">
        <v>47</v>
      </c>
      <c r="N59" s="8"/>
      <c r="O59" s="1"/>
      <c r="P59" s="1"/>
      <c r="Q59" s="1"/>
      <c r="R59" s="1"/>
      <c r="S59" s="1"/>
      <c r="T59" s="1"/>
    </row>
    <row r="60" spans="1:20" ht="12.75" x14ac:dyDescent="0.2">
      <c r="A60" s="38" t="s">
        <v>347</v>
      </c>
      <c r="B60" s="55" t="s">
        <v>348</v>
      </c>
      <c r="C60" s="69" t="s">
        <v>349</v>
      </c>
      <c r="D60" s="64" t="s">
        <v>10</v>
      </c>
      <c r="E60" s="39" t="s">
        <v>55</v>
      </c>
      <c r="F60" s="40">
        <v>35.83</v>
      </c>
      <c r="G60" s="40">
        <v>106.39</v>
      </c>
      <c r="H60" s="39">
        <f t="shared" si="44"/>
        <v>142.22</v>
      </c>
      <c r="I60" s="41">
        <f t="shared" si="45"/>
        <v>35.83</v>
      </c>
      <c r="J60" s="41">
        <f t="shared" si="46"/>
        <v>106.39</v>
      </c>
      <c r="K60" s="41">
        <f t="shared" si="47"/>
        <v>142.22</v>
      </c>
      <c r="L60" s="1"/>
      <c r="M60" s="1"/>
      <c r="N60" s="1"/>
    </row>
    <row r="61" spans="1:20" ht="25.5" x14ac:dyDescent="0.2">
      <c r="A61" s="38" t="s">
        <v>350</v>
      </c>
      <c r="B61" s="55" t="s">
        <v>165</v>
      </c>
      <c r="C61" s="69" t="s">
        <v>351</v>
      </c>
      <c r="D61" s="64" t="s">
        <v>71</v>
      </c>
      <c r="E61" s="39" t="s">
        <v>55</v>
      </c>
      <c r="F61" s="40">
        <v>93.53</v>
      </c>
      <c r="G61" s="40">
        <v>21.19</v>
      </c>
      <c r="H61" s="39">
        <f t="shared" si="44"/>
        <v>114.72</v>
      </c>
      <c r="I61" s="41">
        <f t="shared" si="45"/>
        <v>93.53</v>
      </c>
      <c r="J61" s="41">
        <f t="shared" si="46"/>
        <v>21.19</v>
      </c>
      <c r="K61" s="41">
        <f t="shared" si="47"/>
        <v>114.72</v>
      </c>
      <c r="L61" s="1"/>
      <c r="M61" s="21"/>
      <c r="N61" s="1"/>
    </row>
    <row r="62" spans="1:20" ht="25.5" x14ac:dyDescent="0.2">
      <c r="A62" s="38" t="s">
        <v>352</v>
      </c>
      <c r="B62" s="55" t="s">
        <v>353</v>
      </c>
      <c r="C62" s="69" t="s">
        <v>354</v>
      </c>
      <c r="D62" s="64" t="s">
        <v>217</v>
      </c>
      <c r="E62" s="39" t="s">
        <v>355</v>
      </c>
      <c r="F62" s="40">
        <v>17.559999999999999</v>
      </c>
      <c r="G62" s="40">
        <v>1.86</v>
      </c>
      <c r="H62" s="39">
        <f t="shared" si="44"/>
        <v>19.420000000000002</v>
      </c>
      <c r="I62" s="41">
        <f t="shared" si="45"/>
        <v>4754.37</v>
      </c>
      <c r="J62" s="41">
        <f t="shared" si="46"/>
        <v>503.6</v>
      </c>
      <c r="K62" s="41">
        <f t="shared" si="47"/>
        <v>5257.97</v>
      </c>
      <c r="L62" s="1"/>
      <c r="M62" s="1"/>
      <c r="N62" s="1"/>
    </row>
    <row r="63" spans="1:20" ht="38.25" x14ac:dyDescent="0.2">
      <c r="A63" s="38" t="s">
        <v>356</v>
      </c>
      <c r="B63" s="55" t="s">
        <v>117</v>
      </c>
      <c r="C63" s="69" t="s">
        <v>357</v>
      </c>
      <c r="D63" s="64" t="s">
        <v>217</v>
      </c>
      <c r="E63" s="39" t="s">
        <v>255</v>
      </c>
      <c r="F63" s="40">
        <v>84.1</v>
      </c>
      <c r="G63" s="40">
        <v>28.59</v>
      </c>
      <c r="H63" s="39">
        <f t="shared" si="44"/>
        <v>112.69</v>
      </c>
      <c r="I63" s="41">
        <f t="shared" si="45"/>
        <v>24804.45</v>
      </c>
      <c r="J63" s="41">
        <f t="shared" si="46"/>
        <v>8432.33</v>
      </c>
      <c r="K63" s="41">
        <f t="shared" si="47"/>
        <v>33236.78</v>
      </c>
      <c r="L63" s="1"/>
      <c r="M63" s="1"/>
      <c r="N63" s="1"/>
    </row>
    <row r="64" spans="1:20" ht="38.25" x14ac:dyDescent="0.2">
      <c r="A64" s="38" t="s">
        <v>358</v>
      </c>
      <c r="B64" s="55" t="s">
        <v>119</v>
      </c>
      <c r="C64" s="69" t="s">
        <v>359</v>
      </c>
      <c r="D64" s="64" t="s">
        <v>217</v>
      </c>
      <c r="E64" s="39" t="s">
        <v>255</v>
      </c>
      <c r="F64" s="40">
        <v>30.3</v>
      </c>
      <c r="G64" s="40">
        <v>27.21</v>
      </c>
      <c r="H64" s="39">
        <f t="shared" si="44"/>
        <v>57.51</v>
      </c>
      <c r="I64" s="41">
        <f t="shared" si="45"/>
        <v>8936.68</v>
      </c>
      <c r="J64" s="41">
        <f t="shared" si="46"/>
        <v>8025.32</v>
      </c>
      <c r="K64" s="41">
        <f t="shared" si="47"/>
        <v>16962</v>
      </c>
      <c r="L64" s="1"/>
      <c r="M64" s="1"/>
      <c r="N64" s="1"/>
    </row>
    <row r="65" spans="1:20" ht="25.5" x14ac:dyDescent="0.2">
      <c r="A65" s="38" t="s">
        <v>360</v>
      </c>
      <c r="B65" s="55" t="s">
        <v>361</v>
      </c>
      <c r="C65" s="69" t="s">
        <v>362</v>
      </c>
      <c r="D65" s="64" t="s">
        <v>71</v>
      </c>
      <c r="E65" s="39" t="s">
        <v>153</v>
      </c>
      <c r="F65" s="40">
        <v>1.06</v>
      </c>
      <c r="G65" s="40">
        <v>3.27</v>
      </c>
      <c r="H65" s="39">
        <f t="shared" si="44"/>
        <v>4.33</v>
      </c>
      <c r="I65" s="41">
        <f t="shared" si="45"/>
        <v>84.8</v>
      </c>
      <c r="J65" s="41">
        <f t="shared" si="46"/>
        <v>261.60000000000002</v>
      </c>
      <c r="K65" s="41">
        <f t="shared" si="47"/>
        <v>346.4</v>
      </c>
      <c r="L65" s="1"/>
      <c r="M65" s="1"/>
      <c r="N65" s="1"/>
    </row>
    <row r="66" spans="1:20" ht="25.5" x14ac:dyDescent="0.2">
      <c r="A66" s="38" t="s">
        <v>363</v>
      </c>
      <c r="B66" s="55" t="s">
        <v>111</v>
      </c>
      <c r="C66" s="69" t="s">
        <v>364</v>
      </c>
      <c r="D66" s="64" t="s">
        <v>10</v>
      </c>
      <c r="E66" s="39" t="s">
        <v>116</v>
      </c>
      <c r="F66" s="40">
        <v>40.880000000000003</v>
      </c>
      <c r="G66" s="40">
        <v>120.34</v>
      </c>
      <c r="H66" s="39">
        <f t="shared" si="44"/>
        <v>161.22</v>
      </c>
      <c r="I66" s="41">
        <f t="shared" si="45"/>
        <v>81.760000000000005</v>
      </c>
      <c r="J66" s="41">
        <f t="shared" si="46"/>
        <v>240.68</v>
      </c>
      <c r="K66" s="41">
        <f t="shared" si="47"/>
        <v>322.44</v>
      </c>
      <c r="L66" s="1"/>
      <c r="M66" s="1"/>
      <c r="N66" s="1"/>
    </row>
    <row r="67" spans="1:20" ht="38.25" x14ac:dyDescent="0.2">
      <c r="A67" s="38" t="s">
        <v>365</v>
      </c>
      <c r="B67" s="55" t="s">
        <v>366</v>
      </c>
      <c r="C67" s="69" t="s">
        <v>1299</v>
      </c>
      <c r="D67" s="64" t="s">
        <v>71</v>
      </c>
      <c r="E67" s="39" t="s">
        <v>367</v>
      </c>
      <c r="F67" s="40">
        <v>19.09</v>
      </c>
      <c r="G67" s="40">
        <v>7.41</v>
      </c>
      <c r="H67" s="39">
        <f t="shared" si="44"/>
        <v>26.5</v>
      </c>
      <c r="I67" s="41">
        <f t="shared" si="45"/>
        <v>2290.8000000000002</v>
      </c>
      <c r="J67" s="41">
        <f t="shared" si="46"/>
        <v>889.2</v>
      </c>
      <c r="K67" s="41">
        <f t="shared" si="47"/>
        <v>3180</v>
      </c>
      <c r="L67" s="1"/>
      <c r="M67" s="1"/>
      <c r="N67" s="1"/>
    </row>
    <row r="68" spans="1:20" ht="12.75" x14ac:dyDescent="0.2">
      <c r="A68" s="10" t="s">
        <v>368</v>
      </c>
      <c r="B68" s="54"/>
      <c r="C68" s="70" t="s">
        <v>369</v>
      </c>
      <c r="D68" s="63"/>
      <c r="E68" s="11"/>
      <c r="F68" s="138"/>
      <c r="G68" s="138"/>
      <c r="H68" s="11"/>
      <c r="I68" s="9">
        <f>SUM(I69:I76)</f>
        <v>2205.59</v>
      </c>
      <c r="J68" s="9">
        <f t="shared" ref="J68:K68" si="48">SUM(J69:J76)</f>
        <v>1287.27</v>
      </c>
      <c r="K68" s="9">
        <f t="shared" si="48"/>
        <v>3492.86</v>
      </c>
      <c r="L68" s="1"/>
      <c r="M68" s="7" t="s">
        <v>47</v>
      </c>
      <c r="N68" s="8"/>
      <c r="O68" s="1"/>
      <c r="P68" s="1"/>
      <c r="Q68" s="1"/>
      <c r="R68" s="1"/>
      <c r="S68" s="1"/>
      <c r="T68" s="1"/>
    </row>
    <row r="69" spans="1:20" ht="38.25" x14ac:dyDescent="0.2">
      <c r="A69" s="38" t="s">
        <v>370</v>
      </c>
      <c r="B69" s="55" t="s">
        <v>371</v>
      </c>
      <c r="C69" s="69" t="s">
        <v>372</v>
      </c>
      <c r="D69" s="64" t="s">
        <v>71</v>
      </c>
      <c r="E69" s="39" t="s">
        <v>56</v>
      </c>
      <c r="F69" s="40">
        <v>37.19</v>
      </c>
      <c r="G69" s="40">
        <v>27.97</v>
      </c>
      <c r="H69" s="39">
        <f t="shared" ref="H69:H76" si="49">F69+G69</f>
        <v>65.16</v>
      </c>
      <c r="I69" s="41">
        <f t="shared" ref="I69:I76" si="50">F69*E69</f>
        <v>297.52</v>
      </c>
      <c r="J69" s="41">
        <f t="shared" ref="J69:J76" si="51">G69*E69</f>
        <v>223.76</v>
      </c>
      <c r="K69" s="41">
        <f t="shared" ref="K69:K76" si="52">I69+J69</f>
        <v>521.28</v>
      </c>
      <c r="L69" s="1"/>
      <c r="M69" s="1"/>
      <c r="N69" s="1"/>
    </row>
    <row r="70" spans="1:20" ht="38.25" x14ac:dyDescent="0.2">
      <c r="A70" s="38" t="s">
        <v>373</v>
      </c>
      <c r="B70" s="55" t="s">
        <v>374</v>
      </c>
      <c r="C70" s="69" t="s">
        <v>375</v>
      </c>
      <c r="D70" s="64" t="s">
        <v>217</v>
      </c>
      <c r="E70" s="39" t="s">
        <v>376</v>
      </c>
      <c r="F70" s="40">
        <v>74.05</v>
      </c>
      <c r="G70" s="40">
        <v>31.13</v>
      </c>
      <c r="H70" s="39">
        <f t="shared" si="49"/>
        <v>105.18</v>
      </c>
      <c r="I70" s="41">
        <f t="shared" si="50"/>
        <v>1121.8599999999999</v>
      </c>
      <c r="J70" s="41">
        <f t="shared" si="51"/>
        <v>471.62</v>
      </c>
      <c r="K70" s="41">
        <f t="shared" si="52"/>
        <v>1593.48</v>
      </c>
      <c r="L70" s="1"/>
      <c r="M70" s="1"/>
      <c r="N70" s="1"/>
    </row>
    <row r="71" spans="1:20" ht="25.5" x14ac:dyDescent="0.2">
      <c r="A71" s="38" t="s">
        <v>377</v>
      </c>
      <c r="B71" s="55" t="s">
        <v>378</v>
      </c>
      <c r="C71" s="69" t="s">
        <v>379</v>
      </c>
      <c r="D71" s="64" t="s">
        <v>311</v>
      </c>
      <c r="E71" s="39" t="s">
        <v>380</v>
      </c>
      <c r="F71" s="40">
        <v>8.66</v>
      </c>
      <c r="G71" s="40">
        <v>2.33</v>
      </c>
      <c r="H71" s="39">
        <f t="shared" si="49"/>
        <v>10.99</v>
      </c>
      <c r="I71" s="41">
        <f t="shared" si="50"/>
        <v>49.88</v>
      </c>
      <c r="J71" s="41">
        <f t="shared" si="51"/>
        <v>13.42</v>
      </c>
      <c r="K71" s="41">
        <f t="shared" si="52"/>
        <v>63.3</v>
      </c>
      <c r="L71" s="1"/>
      <c r="M71" s="1"/>
      <c r="N71" s="1"/>
    </row>
    <row r="72" spans="1:20" ht="25.5" x14ac:dyDescent="0.2">
      <c r="A72" s="38" t="s">
        <v>381</v>
      </c>
      <c r="B72" s="55" t="s">
        <v>382</v>
      </c>
      <c r="C72" s="69" t="s">
        <v>383</v>
      </c>
      <c r="D72" s="64" t="s">
        <v>311</v>
      </c>
      <c r="E72" s="39" t="s">
        <v>89</v>
      </c>
      <c r="F72" s="40">
        <v>8.48</v>
      </c>
      <c r="G72" s="40">
        <v>1.85</v>
      </c>
      <c r="H72" s="39">
        <f t="shared" si="49"/>
        <v>10.33</v>
      </c>
      <c r="I72" s="41">
        <f t="shared" si="50"/>
        <v>26.88</v>
      </c>
      <c r="J72" s="41">
        <f t="shared" si="51"/>
        <v>5.86</v>
      </c>
      <c r="K72" s="41">
        <f t="shared" si="52"/>
        <v>32.74</v>
      </c>
      <c r="L72" s="1"/>
      <c r="M72" s="7" t="s">
        <v>47</v>
      </c>
      <c r="N72" s="8"/>
      <c r="O72" s="1"/>
      <c r="P72" s="1"/>
      <c r="Q72" s="1"/>
      <c r="R72" s="1"/>
      <c r="S72" s="1"/>
      <c r="T72" s="1"/>
    </row>
    <row r="73" spans="1:20" ht="12.75" x14ac:dyDescent="0.2">
      <c r="A73" s="38" t="s">
        <v>384</v>
      </c>
      <c r="B73" s="55" t="s">
        <v>385</v>
      </c>
      <c r="C73" s="69" t="s">
        <v>386</v>
      </c>
      <c r="D73" s="64" t="s">
        <v>218</v>
      </c>
      <c r="E73" s="39" t="s">
        <v>387</v>
      </c>
      <c r="F73" s="40">
        <v>651.65</v>
      </c>
      <c r="G73" s="40">
        <v>412.72</v>
      </c>
      <c r="H73" s="39">
        <f t="shared" si="49"/>
        <v>1064.3699999999999</v>
      </c>
      <c r="I73" s="41">
        <f t="shared" si="50"/>
        <v>195.5</v>
      </c>
      <c r="J73" s="41">
        <f t="shared" si="51"/>
        <v>123.82</v>
      </c>
      <c r="K73" s="41">
        <f t="shared" si="52"/>
        <v>319.32</v>
      </c>
      <c r="L73" s="1"/>
      <c r="M73" s="7" t="s">
        <v>47</v>
      </c>
      <c r="N73" s="8"/>
      <c r="O73" s="1"/>
      <c r="P73" s="1"/>
      <c r="Q73" s="1"/>
      <c r="R73" s="1"/>
      <c r="S73" s="1"/>
      <c r="T73" s="1"/>
    </row>
    <row r="74" spans="1:20" ht="25.5" x14ac:dyDescent="0.2">
      <c r="A74" s="38" t="s">
        <v>388</v>
      </c>
      <c r="B74" s="55" t="s">
        <v>389</v>
      </c>
      <c r="C74" s="69" t="s">
        <v>390</v>
      </c>
      <c r="D74" s="64" t="s">
        <v>71</v>
      </c>
      <c r="E74" s="39" t="s">
        <v>285</v>
      </c>
      <c r="F74" s="40">
        <v>27.24</v>
      </c>
      <c r="G74" s="40">
        <v>10.27</v>
      </c>
      <c r="H74" s="39">
        <f t="shared" si="49"/>
        <v>37.51</v>
      </c>
      <c r="I74" s="41">
        <f t="shared" si="50"/>
        <v>274.58</v>
      </c>
      <c r="J74" s="41">
        <f t="shared" si="51"/>
        <v>103.52</v>
      </c>
      <c r="K74" s="41">
        <f t="shared" si="52"/>
        <v>378.1</v>
      </c>
      <c r="L74" s="1"/>
      <c r="M74" s="1"/>
      <c r="N74" s="1"/>
    </row>
    <row r="75" spans="1:20" ht="12.75" x14ac:dyDescent="0.2">
      <c r="A75" s="38" t="s">
        <v>391</v>
      </c>
      <c r="B75" s="55" t="s">
        <v>392</v>
      </c>
      <c r="C75" s="69" t="s">
        <v>393</v>
      </c>
      <c r="D75" s="64" t="s">
        <v>217</v>
      </c>
      <c r="E75" s="39" t="s">
        <v>376</v>
      </c>
      <c r="F75" s="40">
        <v>6.81</v>
      </c>
      <c r="G75" s="40">
        <v>17.84</v>
      </c>
      <c r="H75" s="39">
        <f t="shared" si="49"/>
        <v>24.65</v>
      </c>
      <c r="I75" s="41">
        <f t="shared" si="50"/>
        <v>103.17</v>
      </c>
      <c r="J75" s="41">
        <f t="shared" si="51"/>
        <v>270.27999999999997</v>
      </c>
      <c r="K75" s="41">
        <f t="shared" si="52"/>
        <v>373.45</v>
      </c>
      <c r="L75" s="1"/>
      <c r="M75" s="7" t="s">
        <v>47</v>
      </c>
      <c r="N75" s="8"/>
      <c r="O75" s="1"/>
      <c r="P75" s="1"/>
      <c r="Q75" s="1"/>
      <c r="R75" s="1"/>
      <c r="S75" s="1"/>
      <c r="T75" s="1"/>
    </row>
    <row r="76" spans="1:20" ht="25.5" x14ac:dyDescent="0.2">
      <c r="A76" s="38" t="s">
        <v>394</v>
      </c>
      <c r="B76" s="55" t="s">
        <v>395</v>
      </c>
      <c r="C76" s="69" t="s">
        <v>396</v>
      </c>
      <c r="D76" s="64" t="s">
        <v>217</v>
      </c>
      <c r="E76" s="39" t="s">
        <v>376</v>
      </c>
      <c r="F76" s="40">
        <v>8.99</v>
      </c>
      <c r="G76" s="40">
        <v>4.95</v>
      </c>
      <c r="H76" s="39">
        <f t="shared" si="49"/>
        <v>13.94</v>
      </c>
      <c r="I76" s="41">
        <f t="shared" si="50"/>
        <v>136.19999999999999</v>
      </c>
      <c r="J76" s="41">
        <f t="shared" si="51"/>
        <v>74.989999999999995</v>
      </c>
      <c r="K76" s="41">
        <f t="shared" si="52"/>
        <v>211.19</v>
      </c>
      <c r="L76" s="1"/>
      <c r="M76" s="7" t="s">
        <v>47</v>
      </c>
      <c r="N76" s="8"/>
      <c r="O76" s="1"/>
      <c r="P76" s="1"/>
      <c r="Q76" s="1"/>
      <c r="R76" s="1"/>
      <c r="S76" s="1"/>
      <c r="T76" s="1"/>
    </row>
    <row r="77" spans="1:20" ht="12.75" x14ac:dyDescent="0.2">
      <c r="A77" s="10" t="s">
        <v>397</v>
      </c>
      <c r="B77" s="54"/>
      <c r="C77" s="70" t="s">
        <v>398</v>
      </c>
      <c r="D77" s="63"/>
      <c r="E77" s="11"/>
      <c r="F77" s="138"/>
      <c r="G77" s="138"/>
      <c r="H77" s="11"/>
      <c r="I77" s="9">
        <f>SUM(I78:I85)</f>
        <v>1931.26</v>
      </c>
      <c r="J77" s="9">
        <f t="shared" ref="J77:K77" si="53">SUM(J78:J85)</f>
        <v>671.83</v>
      </c>
      <c r="K77" s="9">
        <f t="shared" si="53"/>
        <v>2603.09</v>
      </c>
      <c r="L77" s="1"/>
      <c r="M77" s="1"/>
      <c r="N77" s="1"/>
    </row>
    <row r="78" spans="1:20" ht="25.5" x14ac:dyDescent="0.2">
      <c r="A78" s="38" t="s">
        <v>399</v>
      </c>
      <c r="B78" s="55" t="s">
        <v>400</v>
      </c>
      <c r="C78" s="69" t="s">
        <v>401</v>
      </c>
      <c r="D78" s="64" t="s">
        <v>217</v>
      </c>
      <c r="E78" s="39" t="s">
        <v>402</v>
      </c>
      <c r="F78" s="40">
        <v>67.95</v>
      </c>
      <c r="G78" s="40">
        <v>29.42</v>
      </c>
      <c r="H78" s="39">
        <f t="shared" ref="H78:H85" si="54">F78+G78</f>
        <v>97.37</v>
      </c>
      <c r="I78" s="41">
        <f t="shared" ref="I78:I85" si="55">F78*E78</f>
        <v>451.87</v>
      </c>
      <c r="J78" s="41">
        <f t="shared" ref="J78:J85" si="56">G78*E78</f>
        <v>195.64</v>
      </c>
      <c r="K78" s="41">
        <f t="shared" ref="K78:K85" si="57">I78+J78</f>
        <v>647.51</v>
      </c>
      <c r="L78" s="1"/>
      <c r="M78" s="1"/>
      <c r="N78" s="1"/>
    </row>
    <row r="79" spans="1:20" ht="51" x14ac:dyDescent="0.2">
      <c r="A79" s="38" t="s">
        <v>403</v>
      </c>
      <c r="B79" s="55" t="s">
        <v>404</v>
      </c>
      <c r="C79" s="69" t="s">
        <v>405</v>
      </c>
      <c r="D79" s="64" t="s">
        <v>217</v>
      </c>
      <c r="E79" s="39" t="s">
        <v>402</v>
      </c>
      <c r="F79" s="40">
        <v>46.15</v>
      </c>
      <c r="G79" s="40">
        <v>6.63</v>
      </c>
      <c r="H79" s="39">
        <f t="shared" si="54"/>
        <v>52.78</v>
      </c>
      <c r="I79" s="41">
        <f t="shared" si="55"/>
        <v>306.89999999999998</v>
      </c>
      <c r="J79" s="41">
        <f t="shared" si="56"/>
        <v>44.09</v>
      </c>
      <c r="K79" s="41">
        <f t="shared" si="57"/>
        <v>350.99</v>
      </c>
      <c r="L79" s="1"/>
      <c r="M79" s="7" t="s">
        <v>47</v>
      </c>
      <c r="N79" s="8"/>
      <c r="O79" s="1"/>
      <c r="P79" s="1"/>
      <c r="Q79" s="1"/>
      <c r="R79" s="1"/>
      <c r="S79" s="1"/>
      <c r="T79" s="1"/>
    </row>
    <row r="80" spans="1:20" ht="38.25" x14ac:dyDescent="0.2">
      <c r="A80" s="38" t="s">
        <v>406</v>
      </c>
      <c r="B80" s="55" t="s">
        <v>407</v>
      </c>
      <c r="C80" s="69" t="s">
        <v>408</v>
      </c>
      <c r="D80" s="64" t="s">
        <v>71</v>
      </c>
      <c r="E80" s="39" t="s">
        <v>409</v>
      </c>
      <c r="F80" s="40">
        <v>52.95</v>
      </c>
      <c r="G80" s="40">
        <v>10.77</v>
      </c>
      <c r="H80" s="39">
        <f t="shared" si="54"/>
        <v>63.72</v>
      </c>
      <c r="I80" s="41">
        <f t="shared" si="55"/>
        <v>267.39999999999998</v>
      </c>
      <c r="J80" s="41">
        <f t="shared" si="56"/>
        <v>54.39</v>
      </c>
      <c r="K80" s="41">
        <f t="shared" si="57"/>
        <v>321.79000000000002</v>
      </c>
      <c r="L80" s="1"/>
      <c r="M80" s="7" t="s">
        <v>47</v>
      </c>
      <c r="N80" s="8"/>
      <c r="O80" s="1"/>
      <c r="P80" s="1"/>
      <c r="Q80" s="1"/>
      <c r="R80" s="1"/>
      <c r="S80" s="1"/>
      <c r="T80" s="1"/>
    </row>
    <row r="81" spans="1:20" ht="25.5" x14ac:dyDescent="0.2">
      <c r="A81" s="38" t="s">
        <v>410</v>
      </c>
      <c r="B81" s="55" t="s">
        <v>109</v>
      </c>
      <c r="C81" s="69" t="s">
        <v>411</v>
      </c>
      <c r="D81" s="64" t="s">
        <v>71</v>
      </c>
      <c r="E81" s="39" t="s">
        <v>412</v>
      </c>
      <c r="F81" s="40">
        <v>44.01</v>
      </c>
      <c r="G81" s="40">
        <v>7.44</v>
      </c>
      <c r="H81" s="39">
        <f t="shared" si="54"/>
        <v>51.45</v>
      </c>
      <c r="I81" s="41">
        <f t="shared" si="55"/>
        <v>336.68</v>
      </c>
      <c r="J81" s="41">
        <f t="shared" si="56"/>
        <v>56.92</v>
      </c>
      <c r="K81" s="41">
        <f t="shared" si="57"/>
        <v>393.6</v>
      </c>
      <c r="L81" s="1"/>
      <c r="M81" s="1"/>
      <c r="N81" s="1"/>
    </row>
    <row r="82" spans="1:20" ht="25.5" x14ac:dyDescent="0.2">
      <c r="A82" s="38" t="s">
        <v>413</v>
      </c>
      <c r="B82" s="55" t="s">
        <v>414</v>
      </c>
      <c r="C82" s="69" t="s">
        <v>415</v>
      </c>
      <c r="D82" s="64" t="s">
        <v>71</v>
      </c>
      <c r="E82" s="39" t="s">
        <v>84</v>
      </c>
      <c r="F82" s="40">
        <v>36.020000000000003</v>
      </c>
      <c r="G82" s="40">
        <v>18.510000000000002</v>
      </c>
      <c r="H82" s="39">
        <f t="shared" si="54"/>
        <v>54.53</v>
      </c>
      <c r="I82" s="41">
        <f t="shared" si="55"/>
        <v>432.24</v>
      </c>
      <c r="J82" s="41">
        <f t="shared" si="56"/>
        <v>222.12</v>
      </c>
      <c r="K82" s="41">
        <f t="shared" si="57"/>
        <v>654.36</v>
      </c>
      <c r="L82" s="1"/>
      <c r="M82" s="7" t="s">
        <v>47</v>
      </c>
      <c r="N82" s="8"/>
      <c r="O82" s="1"/>
      <c r="P82" s="1"/>
      <c r="Q82" s="1"/>
      <c r="R82" s="1"/>
      <c r="S82" s="1"/>
      <c r="T82" s="1"/>
    </row>
    <row r="83" spans="1:20" ht="38.25" x14ac:dyDescent="0.2">
      <c r="A83" s="38" t="s">
        <v>416</v>
      </c>
      <c r="B83" s="55" t="s">
        <v>417</v>
      </c>
      <c r="C83" s="69" t="s">
        <v>418</v>
      </c>
      <c r="D83" s="64" t="s">
        <v>10</v>
      </c>
      <c r="E83" s="39" t="s">
        <v>55</v>
      </c>
      <c r="F83" s="40">
        <v>31.4</v>
      </c>
      <c r="G83" s="40">
        <v>5.91</v>
      </c>
      <c r="H83" s="39">
        <f t="shared" si="54"/>
        <v>37.31</v>
      </c>
      <c r="I83" s="41">
        <f t="shared" si="55"/>
        <v>31.4</v>
      </c>
      <c r="J83" s="41">
        <f t="shared" si="56"/>
        <v>5.91</v>
      </c>
      <c r="K83" s="41">
        <f t="shared" si="57"/>
        <v>37.31</v>
      </c>
      <c r="L83" s="1"/>
      <c r="M83" s="7" t="s">
        <v>47</v>
      </c>
      <c r="N83" s="8"/>
      <c r="O83" s="1"/>
      <c r="P83" s="1"/>
      <c r="Q83" s="1"/>
      <c r="R83" s="1"/>
      <c r="S83" s="1"/>
      <c r="T83" s="1"/>
    </row>
    <row r="84" spans="1:20" ht="25.5" x14ac:dyDescent="0.2">
      <c r="A84" s="38" t="s">
        <v>419</v>
      </c>
      <c r="B84" s="55" t="s">
        <v>420</v>
      </c>
      <c r="C84" s="69" t="s">
        <v>421</v>
      </c>
      <c r="D84" s="64" t="s">
        <v>218</v>
      </c>
      <c r="E84" s="39" t="s">
        <v>422</v>
      </c>
      <c r="F84" s="40">
        <v>30.46</v>
      </c>
      <c r="G84" s="40">
        <v>73.14</v>
      </c>
      <c r="H84" s="39">
        <f t="shared" si="54"/>
        <v>103.6</v>
      </c>
      <c r="I84" s="41">
        <f t="shared" si="55"/>
        <v>29.24</v>
      </c>
      <c r="J84" s="41">
        <f t="shared" si="56"/>
        <v>70.209999999999994</v>
      </c>
      <c r="K84" s="41">
        <f t="shared" si="57"/>
        <v>99.45</v>
      </c>
      <c r="L84" s="1"/>
      <c r="M84" s="7" t="s">
        <v>47</v>
      </c>
      <c r="N84" s="8"/>
      <c r="O84" s="1"/>
      <c r="P84" s="1"/>
      <c r="Q84" s="1"/>
      <c r="R84" s="1"/>
      <c r="S84" s="1"/>
      <c r="T84" s="1"/>
    </row>
    <row r="85" spans="1:20" ht="25.5" x14ac:dyDescent="0.2">
      <c r="A85" s="38" t="s">
        <v>423</v>
      </c>
      <c r="B85" s="55" t="s">
        <v>424</v>
      </c>
      <c r="C85" s="69" t="s">
        <v>425</v>
      </c>
      <c r="D85" s="64" t="s">
        <v>218</v>
      </c>
      <c r="E85" s="39" t="s">
        <v>426</v>
      </c>
      <c r="F85" s="40">
        <v>87.83</v>
      </c>
      <c r="G85" s="40">
        <v>26.22</v>
      </c>
      <c r="H85" s="39">
        <f t="shared" si="54"/>
        <v>114.05</v>
      </c>
      <c r="I85" s="41">
        <f t="shared" si="55"/>
        <v>75.53</v>
      </c>
      <c r="J85" s="41">
        <f t="shared" si="56"/>
        <v>22.55</v>
      </c>
      <c r="K85" s="41">
        <f t="shared" si="57"/>
        <v>98.08</v>
      </c>
      <c r="L85" s="1"/>
      <c r="M85" s="1"/>
      <c r="N85" s="1"/>
    </row>
    <row r="86" spans="1:20" s="136" customFormat="1" ht="12.75" x14ac:dyDescent="0.2">
      <c r="A86" s="10" t="s">
        <v>1106</v>
      </c>
      <c r="B86" s="54"/>
      <c r="C86" s="70" t="s">
        <v>427</v>
      </c>
      <c r="D86" s="63"/>
      <c r="E86" s="11"/>
      <c r="F86" s="138"/>
      <c r="G86" s="138"/>
      <c r="H86" s="11"/>
      <c r="I86" s="9">
        <f>SUM(I87:I91)</f>
        <v>5732.49</v>
      </c>
      <c r="J86" s="9">
        <f t="shared" ref="J86:K86" si="58">SUM(J87:J91)</f>
        <v>7494.53</v>
      </c>
      <c r="K86" s="9">
        <f t="shared" si="58"/>
        <v>13227.02</v>
      </c>
      <c r="L86" s="1"/>
      <c r="M86" s="1"/>
      <c r="N86" s="1"/>
    </row>
    <row r="87" spans="1:20" s="136" customFormat="1" ht="51" x14ac:dyDescent="0.2">
      <c r="A87" s="38" t="s">
        <v>1107</v>
      </c>
      <c r="B87" s="55" t="s">
        <v>334</v>
      </c>
      <c r="C87" s="69" t="s">
        <v>428</v>
      </c>
      <c r="D87" s="64" t="s">
        <v>217</v>
      </c>
      <c r="E87" s="39" t="s">
        <v>429</v>
      </c>
      <c r="F87" s="40">
        <v>22.35</v>
      </c>
      <c r="G87" s="40">
        <v>28.37</v>
      </c>
      <c r="H87" s="39">
        <f t="shared" ref="H87:H91" si="59">F87+G87</f>
        <v>50.72</v>
      </c>
      <c r="I87" s="41">
        <f t="shared" ref="I87:I91" si="60">F87*E87</f>
        <v>870.31</v>
      </c>
      <c r="J87" s="41">
        <f t="shared" ref="J87:J91" si="61">G87*E87</f>
        <v>1104.73</v>
      </c>
      <c r="K87" s="41">
        <f t="shared" ref="K87:K91" si="62">I87+J87</f>
        <v>1975.04</v>
      </c>
      <c r="L87" s="1"/>
      <c r="M87" s="1"/>
      <c r="N87" s="1"/>
    </row>
    <row r="88" spans="1:20" s="136" customFormat="1" ht="25.5" x14ac:dyDescent="0.2">
      <c r="A88" s="38" t="s">
        <v>1108</v>
      </c>
      <c r="B88" s="55" t="s">
        <v>430</v>
      </c>
      <c r="C88" s="69" t="s">
        <v>431</v>
      </c>
      <c r="D88" s="64" t="s">
        <v>217</v>
      </c>
      <c r="E88" s="39" t="s">
        <v>429</v>
      </c>
      <c r="F88" s="40">
        <v>15.38</v>
      </c>
      <c r="G88" s="40">
        <v>16.05</v>
      </c>
      <c r="H88" s="39">
        <f t="shared" si="59"/>
        <v>31.43</v>
      </c>
      <c r="I88" s="41">
        <f t="shared" si="60"/>
        <v>598.9</v>
      </c>
      <c r="J88" s="41">
        <f t="shared" si="61"/>
        <v>624.99</v>
      </c>
      <c r="K88" s="41">
        <f t="shared" si="62"/>
        <v>1223.8900000000001</v>
      </c>
      <c r="L88" s="1"/>
      <c r="M88" s="1"/>
      <c r="N88" s="1"/>
    </row>
    <row r="89" spans="1:20" s="136" customFormat="1" ht="51" x14ac:dyDescent="0.2">
      <c r="A89" s="38" t="s">
        <v>1315</v>
      </c>
      <c r="B89" s="55" t="s">
        <v>103</v>
      </c>
      <c r="C89" s="69" t="s">
        <v>104</v>
      </c>
      <c r="D89" s="64" t="s">
        <v>217</v>
      </c>
      <c r="E89" s="39" t="s">
        <v>429</v>
      </c>
      <c r="F89" s="40">
        <v>3.07</v>
      </c>
      <c r="G89" s="40">
        <v>4.79</v>
      </c>
      <c r="H89" s="39">
        <f t="shared" si="59"/>
        <v>7.86</v>
      </c>
      <c r="I89" s="41">
        <f t="shared" si="60"/>
        <v>119.55</v>
      </c>
      <c r="J89" s="41">
        <f t="shared" si="61"/>
        <v>186.52</v>
      </c>
      <c r="K89" s="41">
        <f t="shared" si="62"/>
        <v>306.07</v>
      </c>
      <c r="L89" s="1"/>
      <c r="M89" s="1"/>
      <c r="N89" s="1"/>
    </row>
    <row r="90" spans="1:20" s="136" customFormat="1" ht="63.75" x14ac:dyDescent="0.2">
      <c r="A90" s="38" t="s">
        <v>1316</v>
      </c>
      <c r="B90" s="55" t="s">
        <v>106</v>
      </c>
      <c r="C90" s="69" t="s">
        <v>432</v>
      </c>
      <c r="D90" s="64" t="s">
        <v>217</v>
      </c>
      <c r="E90" s="39" t="s">
        <v>433</v>
      </c>
      <c r="F90" s="40">
        <v>23.75</v>
      </c>
      <c r="G90" s="40">
        <v>24.26</v>
      </c>
      <c r="H90" s="39">
        <f t="shared" si="59"/>
        <v>48.01</v>
      </c>
      <c r="I90" s="41">
        <f t="shared" si="60"/>
        <v>3602.88</v>
      </c>
      <c r="J90" s="41">
        <f t="shared" si="61"/>
        <v>3680.24</v>
      </c>
      <c r="K90" s="41">
        <f t="shared" si="62"/>
        <v>7283.12</v>
      </c>
      <c r="L90" s="1"/>
      <c r="M90" s="1"/>
      <c r="N90" s="1"/>
    </row>
    <row r="91" spans="1:20" s="136" customFormat="1" ht="25.5" x14ac:dyDescent="0.2">
      <c r="A91" s="38" t="s">
        <v>1317</v>
      </c>
      <c r="B91" s="55" t="s">
        <v>434</v>
      </c>
      <c r="C91" s="69" t="s">
        <v>435</v>
      </c>
      <c r="D91" s="64" t="s">
        <v>71</v>
      </c>
      <c r="E91" s="39" t="s">
        <v>436</v>
      </c>
      <c r="F91" s="40">
        <v>3.73</v>
      </c>
      <c r="G91" s="40">
        <v>13.09</v>
      </c>
      <c r="H91" s="39">
        <f t="shared" si="59"/>
        <v>16.82</v>
      </c>
      <c r="I91" s="41">
        <f t="shared" si="60"/>
        <v>540.85</v>
      </c>
      <c r="J91" s="41">
        <f t="shared" si="61"/>
        <v>1898.05</v>
      </c>
      <c r="K91" s="41">
        <f t="shared" si="62"/>
        <v>2438.9</v>
      </c>
      <c r="L91" s="1"/>
      <c r="M91" s="1"/>
      <c r="N91" s="1"/>
    </row>
    <row r="92" spans="1:20" s="136" customFormat="1" ht="12.75" x14ac:dyDescent="0.2">
      <c r="A92" s="10" t="s">
        <v>1110</v>
      </c>
      <c r="B92" s="54"/>
      <c r="C92" s="70" t="s">
        <v>558</v>
      </c>
      <c r="D92" s="63"/>
      <c r="E92" s="11"/>
      <c r="F92" s="138"/>
      <c r="G92" s="138"/>
      <c r="H92" s="11"/>
      <c r="I92" s="9">
        <f>SUM(I93:I93)</f>
        <v>17004.599999999999</v>
      </c>
      <c r="J92" s="9">
        <f t="shared" ref="J92:K92" si="63">SUM(J93:J93)</f>
        <v>9578.6</v>
      </c>
      <c r="K92" s="9">
        <f t="shared" si="63"/>
        <v>26583.200000000001</v>
      </c>
      <c r="L92" s="1"/>
      <c r="M92" s="1"/>
      <c r="N92" s="1"/>
    </row>
    <row r="93" spans="1:20" s="136" customFormat="1" ht="51" x14ac:dyDescent="0.2">
      <c r="A93" s="38" t="s">
        <v>1109</v>
      </c>
      <c r="B93" s="55" t="s">
        <v>916</v>
      </c>
      <c r="C93" s="69" t="s">
        <v>917</v>
      </c>
      <c r="D93" s="64" t="s">
        <v>217</v>
      </c>
      <c r="E93" s="39" t="s">
        <v>560</v>
      </c>
      <c r="F93" s="40">
        <v>36.18</v>
      </c>
      <c r="G93" s="40">
        <v>20.38</v>
      </c>
      <c r="H93" s="39">
        <f t="shared" ref="H93" si="64">F93+G93</f>
        <v>56.56</v>
      </c>
      <c r="I93" s="41">
        <f>F93*E93</f>
        <v>17004.599999999999</v>
      </c>
      <c r="J93" s="41">
        <f t="shared" ref="J93" si="65">G93*E93</f>
        <v>9578.6</v>
      </c>
      <c r="K93" s="41">
        <f>I93+J93</f>
        <v>26583.200000000001</v>
      </c>
      <c r="L93" s="1"/>
      <c r="M93" s="1"/>
      <c r="N93" s="1"/>
    </row>
    <row r="94" spans="1:20" s="136" customFormat="1" ht="12.75" x14ac:dyDescent="0.2">
      <c r="A94" s="10" t="s">
        <v>1111</v>
      </c>
      <c r="B94" s="54"/>
      <c r="C94" s="70" t="s">
        <v>642</v>
      </c>
      <c r="D94" s="63"/>
      <c r="E94" s="11"/>
      <c r="F94" s="138"/>
      <c r="G94" s="138"/>
      <c r="H94" s="11"/>
      <c r="I94" s="9">
        <f>SUM(I95:I96)</f>
        <v>58713.73</v>
      </c>
      <c r="J94" s="9">
        <f t="shared" ref="J94:K94" si="66">SUM(J95:J96)</f>
        <v>4876.2</v>
      </c>
      <c r="K94" s="9">
        <f t="shared" si="66"/>
        <v>63589.93</v>
      </c>
      <c r="L94" s="1"/>
      <c r="M94" s="1"/>
      <c r="N94" s="1"/>
    </row>
    <row r="95" spans="1:20" s="136" customFormat="1" ht="25.5" x14ac:dyDescent="0.2">
      <c r="A95" s="38" t="s">
        <v>1112</v>
      </c>
      <c r="B95" s="55" t="s">
        <v>1203</v>
      </c>
      <c r="C95" s="69" t="s">
        <v>1017</v>
      </c>
      <c r="D95" s="64" t="s">
        <v>10</v>
      </c>
      <c r="E95" s="39">
        <v>1</v>
      </c>
      <c r="F95" s="40">
        <v>58703.89</v>
      </c>
      <c r="G95" s="40">
        <v>4851.7700000000004</v>
      </c>
      <c r="H95" s="39">
        <f t="shared" ref="H95" si="67">F95+G95</f>
        <v>63555.66</v>
      </c>
      <c r="I95" s="41">
        <f>F95*E95</f>
        <v>58703.89</v>
      </c>
      <c r="J95" s="41">
        <f t="shared" ref="J95" si="68">G95*E95</f>
        <v>4851.7700000000004</v>
      </c>
      <c r="K95" s="41">
        <f>I95+J95</f>
        <v>63555.66</v>
      </c>
      <c r="L95" s="1"/>
      <c r="M95" s="1"/>
      <c r="N95" s="1"/>
    </row>
    <row r="96" spans="1:20" s="136" customFormat="1" ht="25.5" x14ac:dyDescent="0.2">
      <c r="A96" s="38" t="s">
        <v>1318</v>
      </c>
      <c r="B96" s="55" t="s">
        <v>639</v>
      </c>
      <c r="C96" s="69" t="s">
        <v>640</v>
      </c>
      <c r="D96" s="64" t="s">
        <v>218</v>
      </c>
      <c r="E96" s="39">
        <v>0.5</v>
      </c>
      <c r="F96" s="40">
        <v>19.670000000000002</v>
      </c>
      <c r="G96" s="40">
        <v>48.86</v>
      </c>
      <c r="H96" s="39">
        <f t="shared" ref="H96" si="69">F96+G96</f>
        <v>68.53</v>
      </c>
      <c r="I96" s="41">
        <f>F96*E96</f>
        <v>9.84</v>
      </c>
      <c r="J96" s="41">
        <f t="shared" ref="J96" si="70">G96*E96</f>
        <v>24.43</v>
      </c>
      <c r="K96" s="41">
        <f>I96+J96</f>
        <v>34.270000000000003</v>
      </c>
      <c r="L96" s="1"/>
      <c r="M96" s="1"/>
      <c r="N96" s="1"/>
    </row>
    <row r="97" spans="1:14" s="136" customFormat="1" ht="12.75" x14ac:dyDescent="0.2">
      <c r="A97" s="10" t="s">
        <v>1319</v>
      </c>
      <c r="B97" s="54"/>
      <c r="C97" s="70" t="s">
        <v>1264</v>
      </c>
      <c r="D97" s="63"/>
      <c r="E97" s="11"/>
      <c r="F97" s="138"/>
      <c r="G97" s="138"/>
      <c r="H97" s="11"/>
      <c r="I97" s="9">
        <f>SUM(I98:I103)</f>
        <v>7363.55</v>
      </c>
      <c r="J97" s="9">
        <f t="shared" ref="J97:K97" si="71">SUM(J98:J103)</f>
        <v>1645.31</v>
      </c>
      <c r="K97" s="9">
        <f t="shared" si="71"/>
        <v>9008.86</v>
      </c>
      <c r="L97" s="1"/>
      <c r="M97" s="1"/>
      <c r="N97" s="1"/>
    </row>
    <row r="98" spans="1:14" s="136" customFormat="1" ht="25.5" x14ac:dyDescent="0.2">
      <c r="A98" s="38" t="s">
        <v>1320</v>
      </c>
      <c r="B98" s="55" t="s">
        <v>1265</v>
      </c>
      <c r="C98" s="69" t="s">
        <v>1269</v>
      </c>
      <c r="D98" s="64" t="s">
        <v>71</v>
      </c>
      <c r="E98" s="39" t="s">
        <v>1273</v>
      </c>
      <c r="F98" s="40">
        <v>53.18</v>
      </c>
      <c r="G98" s="40">
        <v>1.55</v>
      </c>
      <c r="H98" s="39">
        <f t="shared" ref="H98:H103" si="72">F98+G98</f>
        <v>54.73</v>
      </c>
      <c r="I98" s="41">
        <f t="shared" ref="I98:I103" si="73">F98*E98</f>
        <v>5743.44</v>
      </c>
      <c r="J98" s="41">
        <f t="shared" ref="J98:J103" si="74">G98*E98</f>
        <v>167.4</v>
      </c>
      <c r="K98" s="41">
        <f t="shared" ref="K98:K103" si="75">I98+J98</f>
        <v>5910.84</v>
      </c>
      <c r="L98" s="1"/>
      <c r="M98" s="1"/>
      <c r="N98" s="1"/>
    </row>
    <row r="99" spans="1:14" s="136" customFormat="1" ht="25.5" x14ac:dyDescent="0.2">
      <c r="A99" s="38" t="s">
        <v>1321</v>
      </c>
      <c r="B99" s="55" t="s">
        <v>420</v>
      </c>
      <c r="C99" s="69" t="s">
        <v>421</v>
      </c>
      <c r="D99" s="64" t="s">
        <v>218</v>
      </c>
      <c r="E99" s="39" t="s">
        <v>1274</v>
      </c>
      <c r="F99" s="40">
        <v>30.46</v>
      </c>
      <c r="G99" s="40">
        <v>73.14</v>
      </c>
      <c r="H99" s="39">
        <f t="shared" si="72"/>
        <v>103.6</v>
      </c>
      <c r="I99" s="41">
        <f t="shared" si="73"/>
        <v>328.97</v>
      </c>
      <c r="J99" s="41">
        <f t="shared" si="74"/>
        <v>789.91</v>
      </c>
      <c r="K99" s="41">
        <f t="shared" si="75"/>
        <v>1118.8800000000001</v>
      </c>
      <c r="L99" s="1"/>
      <c r="M99" s="1"/>
      <c r="N99" s="1"/>
    </row>
    <row r="100" spans="1:14" s="136" customFormat="1" ht="12.75" x14ac:dyDescent="0.2">
      <c r="A100" s="38" t="s">
        <v>1322</v>
      </c>
      <c r="B100" s="55" t="s">
        <v>509</v>
      </c>
      <c r="C100" s="69" t="s">
        <v>510</v>
      </c>
      <c r="D100" s="64" t="s">
        <v>218</v>
      </c>
      <c r="E100" s="39" t="s">
        <v>1274</v>
      </c>
      <c r="F100" s="40">
        <v>18.46</v>
      </c>
      <c r="G100" s="40">
        <v>44.35</v>
      </c>
      <c r="H100" s="39">
        <f t="shared" si="72"/>
        <v>62.81</v>
      </c>
      <c r="I100" s="41">
        <f t="shared" si="73"/>
        <v>199.37</v>
      </c>
      <c r="J100" s="41">
        <f t="shared" si="74"/>
        <v>478.98</v>
      </c>
      <c r="K100" s="41">
        <f t="shared" si="75"/>
        <v>678.35</v>
      </c>
      <c r="L100" s="1"/>
      <c r="M100" s="1"/>
      <c r="N100" s="1"/>
    </row>
    <row r="101" spans="1:14" s="136" customFormat="1" ht="25.5" x14ac:dyDescent="0.2">
      <c r="A101" s="38" t="s">
        <v>1323</v>
      </c>
      <c r="B101" s="55" t="s">
        <v>1266</v>
      </c>
      <c r="C101" s="69" t="s">
        <v>1270</v>
      </c>
      <c r="D101" s="64" t="s">
        <v>10</v>
      </c>
      <c r="E101" s="39" t="s">
        <v>232</v>
      </c>
      <c r="F101" s="40">
        <v>66.03</v>
      </c>
      <c r="G101" s="40">
        <v>11.65</v>
      </c>
      <c r="H101" s="39">
        <f t="shared" si="72"/>
        <v>77.680000000000007</v>
      </c>
      <c r="I101" s="41">
        <f t="shared" si="73"/>
        <v>858.39</v>
      </c>
      <c r="J101" s="41">
        <f t="shared" si="74"/>
        <v>151.44999999999999</v>
      </c>
      <c r="K101" s="41">
        <f t="shared" si="75"/>
        <v>1009.84</v>
      </c>
      <c r="L101" s="1"/>
      <c r="M101" s="1"/>
      <c r="N101" s="1"/>
    </row>
    <row r="102" spans="1:14" s="136" customFormat="1" ht="25.5" x14ac:dyDescent="0.2">
      <c r="A102" s="38" t="s">
        <v>1324</v>
      </c>
      <c r="B102" s="55" t="s">
        <v>1267</v>
      </c>
      <c r="C102" s="69" t="s">
        <v>1271</v>
      </c>
      <c r="D102" s="64" t="s">
        <v>10</v>
      </c>
      <c r="E102" s="39" t="s">
        <v>115</v>
      </c>
      <c r="F102" s="40">
        <v>47.03</v>
      </c>
      <c r="G102" s="40">
        <v>7.21</v>
      </c>
      <c r="H102" s="39">
        <f t="shared" si="72"/>
        <v>54.24</v>
      </c>
      <c r="I102" s="41">
        <f t="shared" si="73"/>
        <v>141.09</v>
      </c>
      <c r="J102" s="41">
        <f t="shared" si="74"/>
        <v>21.63</v>
      </c>
      <c r="K102" s="41">
        <f t="shared" si="75"/>
        <v>162.72</v>
      </c>
      <c r="L102" s="1"/>
      <c r="M102" s="1"/>
      <c r="N102" s="1"/>
    </row>
    <row r="103" spans="1:14" s="136" customFormat="1" ht="38.25" x14ac:dyDescent="0.2">
      <c r="A103" s="38" t="s">
        <v>1325</v>
      </c>
      <c r="B103" s="55" t="s">
        <v>1268</v>
      </c>
      <c r="C103" s="69" t="s">
        <v>1272</v>
      </c>
      <c r="D103" s="64" t="s">
        <v>218</v>
      </c>
      <c r="E103" s="39" t="s">
        <v>863</v>
      </c>
      <c r="F103" s="40">
        <v>85.45</v>
      </c>
      <c r="G103" s="40">
        <v>33.28</v>
      </c>
      <c r="H103" s="39">
        <f t="shared" si="72"/>
        <v>118.73</v>
      </c>
      <c r="I103" s="41">
        <f t="shared" si="73"/>
        <v>92.29</v>
      </c>
      <c r="J103" s="41">
        <f t="shared" si="74"/>
        <v>35.94</v>
      </c>
      <c r="K103" s="41">
        <f t="shared" si="75"/>
        <v>128.22999999999999</v>
      </c>
      <c r="L103" s="1"/>
      <c r="M103" s="1"/>
      <c r="N103" s="1"/>
    </row>
    <row r="104" spans="1:14" s="136" customFormat="1" ht="12.75" x14ac:dyDescent="0.2">
      <c r="A104" s="10" t="s">
        <v>1326</v>
      </c>
      <c r="B104" s="54"/>
      <c r="C104" s="70" t="s">
        <v>708</v>
      </c>
      <c r="D104" s="63"/>
      <c r="E104" s="11"/>
      <c r="F104" s="138"/>
      <c r="G104" s="138"/>
      <c r="H104" s="11"/>
      <c r="I104" s="9">
        <f>SUM(I105:I120)</f>
        <v>5362.9</v>
      </c>
      <c r="J104" s="9">
        <f t="shared" ref="J104:K104" si="76">SUM(J105:J120)</f>
        <v>3347.56</v>
      </c>
      <c r="K104" s="9">
        <f t="shared" si="76"/>
        <v>8710.4599999999991</v>
      </c>
      <c r="L104" s="1"/>
      <c r="M104" s="1"/>
      <c r="N104" s="1"/>
    </row>
    <row r="105" spans="1:14" s="136" customFormat="1" ht="25.5" x14ac:dyDescent="0.2">
      <c r="A105" s="38" t="s">
        <v>1327</v>
      </c>
      <c r="B105" s="55" t="s">
        <v>639</v>
      </c>
      <c r="C105" s="69" t="s">
        <v>640</v>
      </c>
      <c r="D105" s="64" t="s">
        <v>218</v>
      </c>
      <c r="E105" s="39" t="s">
        <v>709</v>
      </c>
      <c r="F105" s="40">
        <v>19.670000000000002</v>
      </c>
      <c r="G105" s="40">
        <v>48.86</v>
      </c>
      <c r="H105" s="39">
        <f t="shared" ref="H105:H120" si="77">F105+G105</f>
        <v>68.53</v>
      </c>
      <c r="I105" s="41">
        <f t="shared" ref="I105:I120" si="78">F105*E105</f>
        <v>22.03</v>
      </c>
      <c r="J105" s="41">
        <f t="shared" ref="J105:J120" si="79">G105*E105</f>
        <v>54.72</v>
      </c>
      <c r="K105" s="41">
        <f t="shared" ref="K105:K120" si="80">I105+J105</f>
        <v>76.75</v>
      </c>
      <c r="L105" s="1"/>
      <c r="M105" s="1"/>
      <c r="N105" s="1"/>
    </row>
    <row r="106" spans="1:14" s="136" customFormat="1" ht="25.5" x14ac:dyDescent="0.2">
      <c r="A106" s="38" t="s">
        <v>1328</v>
      </c>
      <c r="B106" s="55" t="s">
        <v>710</v>
      </c>
      <c r="C106" s="69" t="s">
        <v>711</v>
      </c>
      <c r="D106" s="64" t="s">
        <v>218</v>
      </c>
      <c r="E106" s="39" t="s">
        <v>549</v>
      </c>
      <c r="F106" s="40">
        <v>97.21</v>
      </c>
      <c r="G106" s="40">
        <v>241.49</v>
      </c>
      <c r="H106" s="39">
        <f t="shared" si="77"/>
        <v>338.7</v>
      </c>
      <c r="I106" s="41">
        <f t="shared" si="78"/>
        <v>139.97999999999999</v>
      </c>
      <c r="J106" s="41">
        <f t="shared" si="79"/>
        <v>347.75</v>
      </c>
      <c r="K106" s="41">
        <f t="shared" si="80"/>
        <v>487.73</v>
      </c>
      <c r="L106" s="1"/>
      <c r="M106" s="1"/>
      <c r="N106" s="1"/>
    </row>
    <row r="107" spans="1:14" s="136" customFormat="1" ht="38.25" x14ac:dyDescent="0.2">
      <c r="A107" s="38" t="s">
        <v>1329</v>
      </c>
      <c r="B107" s="55" t="s">
        <v>420</v>
      </c>
      <c r="C107" s="69" t="s">
        <v>712</v>
      </c>
      <c r="D107" s="64" t="s">
        <v>218</v>
      </c>
      <c r="E107" s="39" t="s">
        <v>713</v>
      </c>
      <c r="F107" s="40">
        <v>30.46</v>
      </c>
      <c r="G107" s="40">
        <v>73.14</v>
      </c>
      <c r="H107" s="39">
        <f t="shared" si="77"/>
        <v>103.6</v>
      </c>
      <c r="I107" s="41">
        <f t="shared" si="78"/>
        <v>338.11</v>
      </c>
      <c r="J107" s="41">
        <f t="shared" si="79"/>
        <v>811.85</v>
      </c>
      <c r="K107" s="41">
        <f t="shared" si="80"/>
        <v>1149.96</v>
      </c>
      <c r="L107" s="1"/>
      <c r="M107" s="1"/>
      <c r="N107" s="1"/>
    </row>
    <row r="108" spans="1:14" s="136" customFormat="1" ht="12.75" x14ac:dyDescent="0.2">
      <c r="A108" s="38" t="s">
        <v>1330</v>
      </c>
      <c r="B108" s="55" t="s">
        <v>253</v>
      </c>
      <c r="C108" s="69" t="s">
        <v>254</v>
      </c>
      <c r="D108" s="64" t="s">
        <v>217</v>
      </c>
      <c r="E108" s="39" t="s">
        <v>714</v>
      </c>
      <c r="F108" s="40">
        <v>2.79</v>
      </c>
      <c r="G108" s="40">
        <v>7.41</v>
      </c>
      <c r="H108" s="39">
        <f t="shared" si="77"/>
        <v>10.199999999999999</v>
      </c>
      <c r="I108" s="41">
        <f t="shared" si="78"/>
        <v>43.25</v>
      </c>
      <c r="J108" s="41">
        <f t="shared" si="79"/>
        <v>114.86</v>
      </c>
      <c r="K108" s="41">
        <f t="shared" si="80"/>
        <v>158.11000000000001</v>
      </c>
      <c r="L108" s="1"/>
      <c r="M108" s="1"/>
      <c r="N108" s="1"/>
    </row>
    <row r="109" spans="1:14" s="136" customFormat="1" ht="25.5" x14ac:dyDescent="0.2">
      <c r="A109" s="38" t="s">
        <v>1331</v>
      </c>
      <c r="B109" s="55" t="s">
        <v>420</v>
      </c>
      <c r="C109" s="69" t="s">
        <v>715</v>
      </c>
      <c r="D109" s="64" t="s">
        <v>218</v>
      </c>
      <c r="E109" s="39" t="s">
        <v>716</v>
      </c>
      <c r="F109" s="40">
        <v>30.46</v>
      </c>
      <c r="G109" s="40">
        <v>73.14</v>
      </c>
      <c r="H109" s="39">
        <f t="shared" si="77"/>
        <v>103.6</v>
      </c>
      <c r="I109" s="41">
        <f t="shared" si="78"/>
        <v>31.07</v>
      </c>
      <c r="J109" s="41">
        <f t="shared" si="79"/>
        <v>74.599999999999994</v>
      </c>
      <c r="K109" s="41">
        <f t="shared" si="80"/>
        <v>105.67</v>
      </c>
      <c r="L109" s="1"/>
      <c r="M109" s="1"/>
      <c r="N109" s="1"/>
    </row>
    <row r="110" spans="1:14" s="136" customFormat="1" ht="24" x14ac:dyDescent="0.2">
      <c r="A110" s="38" t="s">
        <v>1332</v>
      </c>
      <c r="B110" s="55" t="s">
        <v>717</v>
      </c>
      <c r="C110" s="69" t="s">
        <v>718</v>
      </c>
      <c r="D110" s="64" t="s">
        <v>217</v>
      </c>
      <c r="E110" s="39" t="s">
        <v>714</v>
      </c>
      <c r="F110" s="40">
        <v>4.4800000000000004</v>
      </c>
      <c r="G110" s="40">
        <v>9.24</v>
      </c>
      <c r="H110" s="39">
        <f t="shared" si="77"/>
        <v>13.72</v>
      </c>
      <c r="I110" s="41">
        <f t="shared" si="78"/>
        <v>69.44</v>
      </c>
      <c r="J110" s="41">
        <f t="shared" si="79"/>
        <v>143.22</v>
      </c>
      <c r="K110" s="41">
        <f t="shared" si="80"/>
        <v>212.66</v>
      </c>
      <c r="L110" s="1"/>
      <c r="M110" s="1"/>
      <c r="N110" s="1"/>
    </row>
    <row r="111" spans="1:14" s="136" customFormat="1" ht="38.25" x14ac:dyDescent="0.2">
      <c r="A111" s="38" t="s">
        <v>1333</v>
      </c>
      <c r="B111" s="55" t="s">
        <v>117</v>
      </c>
      <c r="C111" s="69" t="s">
        <v>118</v>
      </c>
      <c r="D111" s="64" t="s">
        <v>217</v>
      </c>
      <c r="E111" s="39" t="s">
        <v>517</v>
      </c>
      <c r="F111" s="40">
        <v>84.1</v>
      </c>
      <c r="G111" s="40">
        <v>28.59</v>
      </c>
      <c r="H111" s="39">
        <f t="shared" si="77"/>
        <v>112.69</v>
      </c>
      <c r="I111" s="41">
        <f t="shared" si="78"/>
        <v>874.64</v>
      </c>
      <c r="J111" s="41">
        <f t="shared" si="79"/>
        <v>297.33999999999997</v>
      </c>
      <c r="K111" s="41">
        <f t="shared" si="80"/>
        <v>1171.98</v>
      </c>
      <c r="L111" s="1"/>
      <c r="M111" s="1"/>
      <c r="N111" s="1"/>
    </row>
    <row r="112" spans="1:14" s="136" customFormat="1" ht="38.25" x14ac:dyDescent="0.2">
      <c r="A112" s="38" t="s">
        <v>1334</v>
      </c>
      <c r="B112" s="55" t="s">
        <v>719</v>
      </c>
      <c r="C112" s="69" t="s">
        <v>720</v>
      </c>
      <c r="D112" s="64" t="s">
        <v>217</v>
      </c>
      <c r="E112" s="39" t="s">
        <v>517</v>
      </c>
      <c r="F112" s="40">
        <v>25.21</v>
      </c>
      <c r="G112" s="40">
        <v>23.91</v>
      </c>
      <c r="H112" s="39">
        <f t="shared" si="77"/>
        <v>49.12</v>
      </c>
      <c r="I112" s="41">
        <f t="shared" si="78"/>
        <v>262.18</v>
      </c>
      <c r="J112" s="41">
        <f t="shared" si="79"/>
        <v>248.66</v>
      </c>
      <c r="K112" s="41">
        <f t="shared" si="80"/>
        <v>510.84</v>
      </c>
      <c r="L112" s="1"/>
      <c r="M112" s="1"/>
      <c r="N112" s="1"/>
    </row>
    <row r="113" spans="1:14" s="136" customFormat="1" ht="25.5" x14ac:dyDescent="0.2">
      <c r="A113" s="38" t="s">
        <v>1335</v>
      </c>
      <c r="B113" s="55" t="s">
        <v>721</v>
      </c>
      <c r="C113" s="69" t="s">
        <v>722</v>
      </c>
      <c r="D113" s="64" t="s">
        <v>723</v>
      </c>
      <c r="E113" s="39" t="s">
        <v>145</v>
      </c>
      <c r="F113" s="40">
        <v>8.5399999999999991</v>
      </c>
      <c r="G113" s="40">
        <v>18.489999999999998</v>
      </c>
      <c r="H113" s="39">
        <f t="shared" si="77"/>
        <v>27.03</v>
      </c>
      <c r="I113" s="41">
        <f t="shared" si="78"/>
        <v>145.18</v>
      </c>
      <c r="J113" s="41">
        <f t="shared" si="79"/>
        <v>314.33</v>
      </c>
      <c r="K113" s="41">
        <f t="shared" si="80"/>
        <v>459.51</v>
      </c>
      <c r="L113" s="1"/>
      <c r="M113" s="1"/>
      <c r="N113" s="1"/>
    </row>
    <row r="114" spans="1:14" s="136" customFormat="1" ht="38.25" x14ac:dyDescent="0.2">
      <c r="A114" s="38" t="s">
        <v>1336</v>
      </c>
      <c r="B114" s="55" t="s">
        <v>724</v>
      </c>
      <c r="C114" s="69" t="s">
        <v>725</v>
      </c>
      <c r="D114" s="64" t="s">
        <v>10</v>
      </c>
      <c r="E114" s="39" t="s">
        <v>73</v>
      </c>
      <c r="F114" s="40">
        <v>33.46</v>
      </c>
      <c r="G114" s="40">
        <v>12.55</v>
      </c>
      <c r="H114" s="39">
        <f t="shared" si="77"/>
        <v>46.01</v>
      </c>
      <c r="I114" s="41">
        <f t="shared" si="78"/>
        <v>167.3</v>
      </c>
      <c r="J114" s="41">
        <f t="shared" si="79"/>
        <v>62.75</v>
      </c>
      <c r="K114" s="41">
        <f t="shared" si="80"/>
        <v>230.05</v>
      </c>
      <c r="L114" s="1"/>
      <c r="M114" s="1"/>
      <c r="N114" s="1"/>
    </row>
    <row r="115" spans="1:14" s="136" customFormat="1" ht="38.25" x14ac:dyDescent="0.2">
      <c r="A115" s="38" t="s">
        <v>1337</v>
      </c>
      <c r="B115" s="55" t="s">
        <v>112</v>
      </c>
      <c r="C115" s="69" t="s">
        <v>113</v>
      </c>
      <c r="D115" s="64" t="s">
        <v>71</v>
      </c>
      <c r="E115" s="39" t="s">
        <v>726</v>
      </c>
      <c r="F115" s="40">
        <v>31.36</v>
      </c>
      <c r="G115" s="40">
        <v>3.48</v>
      </c>
      <c r="H115" s="39">
        <f t="shared" si="77"/>
        <v>34.840000000000003</v>
      </c>
      <c r="I115" s="41">
        <f t="shared" si="78"/>
        <v>1128.96</v>
      </c>
      <c r="J115" s="41">
        <f t="shared" si="79"/>
        <v>125.28</v>
      </c>
      <c r="K115" s="41">
        <f t="shared" si="80"/>
        <v>1254.24</v>
      </c>
      <c r="L115" s="1"/>
      <c r="M115" s="1"/>
      <c r="N115" s="1"/>
    </row>
    <row r="116" spans="1:14" s="136" customFormat="1" ht="51" x14ac:dyDescent="0.2">
      <c r="A116" s="38" t="s">
        <v>1338</v>
      </c>
      <c r="B116" s="55" t="s">
        <v>727</v>
      </c>
      <c r="C116" s="69" t="s">
        <v>728</v>
      </c>
      <c r="D116" s="64" t="s">
        <v>71</v>
      </c>
      <c r="E116" s="39" t="s">
        <v>97</v>
      </c>
      <c r="F116" s="40">
        <v>42.94</v>
      </c>
      <c r="G116" s="40">
        <v>9.86</v>
      </c>
      <c r="H116" s="39">
        <f t="shared" si="77"/>
        <v>52.8</v>
      </c>
      <c r="I116" s="41">
        <f t="shared" si="78"/>
        <v>858.8</v>
      </c>
      <c r="J116" s="41">
        <f t="shared" si="79"/>
        <v>197.2</v>
      </c>
      <c r="K116" s="41">
        <f t="shared" si="80"/>
        <v>1056</v>
      </c>
      <c r="L116" s="1"/>
      <c r="M116" s="1"/>
      <c r="N116" s="1"/>
    </row>
    <row r="117" spans="1:14" s="136" customFormat="1" ht="25.5" x14ac:dyDescent="0.2">
      <c r="A117" s="38" t="s">
        <v>1339</v>
      </c>
      <c r="B117" s="55" t="s">
        <v>550</v>
      </c>
      <c r="C117" s="69" t="s">
        <v>551</v>
      </c>
      <c r="D117" s="64" t="s">
        <v>218</v>
      </c>
      <c r="E117" s="39" t="s">
        <v>716</v>
      </c>
      <c r="F117" s="40">
        <v>927.22</v>
      </c>
      <c r="G117" s="40">
        <v>37.76</v>
      </c>
      <c r="H117" s="39">
        <f t="shared" si="77"/>
        <v>964.98</v>
      </c>
      <c r="I117" s="41">
        <f t="shared" si="78"/>
        <v>945.76</v>
      </c>
      <c r="J117" s="41">
        <f t="shared" si="79"/>
        <v>38.520000000000003</v>
      </c>
      <c r="K117" s="41">
        <f t="shared" si="80"/>
        <v>984.28</v>
      </c>
      <c r="L117" s="1"/>
      <c r="M117" s="1"/>
      <c r="N117" s="1"/>
    </row>
    <row r="118" spans="1:14" s="136" customFormat="1" ht="25.5" x14ac:dyDescent="0.2">
      <c r="A118" s="38" t="s">
        <v>1340</v>
      </c>
      <c r="B118" s="55" t="s">
        <v>170</v>
      </c>
      <c r="C118" s="69" t="s">
        <v>729</v>
      </c>
      <c r="D118" s="64" t="s">
        <v>217</v>
      </c>
      <c r="E118" s="39" t="s">
        <v>730</v>
      </c>
      <c r="F118" s="40">
        <v>8.14</v>
      </c>
      <c r="G118" s="40">
        <v>5.23</v>
      </c>
      <c r="H118" s="39">
        <f t="shared" si="77"/>
        <v>13.37</v>
      </c>
      <c r="I118" s="41">
        <f t="shared" si="78"/>
        <v>50.79</v>
      </c>
      <c r="J118" s="41">
        <f t="shared" si="79"/>
        <v>32.64</v>
      </c>
      <c r="K118" s="41">
        <f t="shared" si="80"/>
        <v>83.43</v>
      </c>
      <c r="L118" s="1"/>
      <c r="M118" s="1"/>
      <c r="N118" s="1"/>
    </row>
    <row r="119" spans="1:14" s="136" customFormat="1" ht="25.5" x14ac:dyDescent="0.2">
      <c r="A119" s="38" t="s">
        <v>1341</v>
      </c>
      <c r="B119" s="55" t="s">
        <v>731</v>
      </c>
      <c r="C119" s="69" t="s">
        <v>732</v>
      </c>
      <c r="D119" s="64" t="s">
        <v>217</v>
      </c>
      <c r="E119" s="39" t="s">
        <v>730</v>
      </c>
      <c r="F119" s="40">
        <v>20.74</v>
      </c>
      <c r="G119" s="40">
        <v>17.48</v>
      </c>
      <c r="H119" s="39">
        <f t="shared" si="77"/>
        <v>38.22</v>
      </c>
      <c r="I119" s="41">
        <f t="shared" si="78"/>
        <v>129.41999999999999</v>
      </c>
      <c r="J119" s="41">
        <f t="shared" si="79"/>
        <v>109.08</v>
      </c>
      <c r="K119" s="41">
        <f t="shared" si="80"/>
        <v>238.5</v>
      </c>
      <c r="L119" s="1"/>
      <c r="M119" s="1"/>
      <c r="N119" s="1"/>
    </row>
    <row r="120" spans="1:14" s="136" customFormat="1" ht="25.5" x14ac:dyDescent="0.2">
      <c r="A120" s="38" t="s">
        <v>1342</v>
      </c>
      <c r="B120" s="55" t="s">
        <v>509</v>
      </c>
      <c r="C120" s="69" t="s">
        <v>733</v>
      </c>
      <c r="D120" s="64" t="s">
        <v>218</v>
      </c>
      <c r="E120" s="39" t="s">
        <v>734</v>
      </c>
      <c r="F120" s="40">
        <v>18.46</v>
      </c>
      <c r="G120" s="40">
        <v>44.35</v>
      </c>
      <c r="H120" s="39">
        <f t="shared" si="77"/>
        <v>62.81</v>
      </c>
      <c r="I120" s="41">
        <f t="shared" si="78"/>
        <v>155.99</v>
      </c>
      <c r="J120" s="41">
        <f t="shared" si="79"/>
        <v>374.76</v>
      </c>
      <c r="K120" s="41">
        <f t="shared" si="80"/>
        <v>530.75</v>
      </c>
      <c r="L120" s="1"/>
      <c r="M120" s="1"/>
      <c r="N120" s="1"/>
    </row>
    <row r="121" spans="1:14" s="136" customFormat="1" ht="12.75" x14ac:dyDescent="0.2">
      <c r="A121" s="10" t="s">
        <v>1343</v>
      </c>
      <c r="B121" s="54"/>
      <c r="C121" s="70" t="s">
        <v>735</v>
      </c>
      <c r="D121" s="63"/>
      <c r="E121" s="11"/>
      <c r="F121" s="138"/>
      <c r="G121" s="138"/>
      <c r="H121" s="11"/>
      <c r="I121" s="9">
        <f>SUM(I122:I123)</f>
        <v>684.2</v>
      </c>
      <c r="J121" s="9">
        <f t="shared" ref="J121:K121" si="81">SUM(J122:J123)</f>
        <v>63.99</v>
      </c>
      <c r="K121" s="9">
        <f t="shared" si="81"/>
        <v>748.19</v>
      </c>
      <c r="L121" s="1"/>
      <c r="M121" s="1"/>
      <c r="N121" s="1"/>
    </row>
    <row r="122" spans="1:14" s="136" customFormat="1" ht="25.5" x14ac:dyDescent="0.2">
      <c r="A122" s="38" t="s">
        <v>1344</v>
      </c>
      <c r="B122" s="55" t="s">
        <v>550</v>
      </c>
      <c r="C122" s="69" t="s">
        <v>551</v>
      </c>
      <c r="D122" s="64" t="s">
        <v>218</v>
      </c>
      <c r="E122" s="39" t="s">
        <v>164</v>
      </c>
      <c r="F122" s="40">
        <v>927.22</v>
      </c>
      <c r="G122" s="40">
        <v>37.76</v>
      </c>
      <c r="H122" s="39">
        <f t="shared" ref="H122:H123" si="82">F122+G122</f>
        <v>964.98</v>
      </c>
      <c r="I122" s="41">
        <f t="shared" ref="I122:I123" si="83">F122*E122</f>
        <v>667.6</v>
      </c>
      <c r="J122" s="41">
        <f t="shared" ref="J122:J123" si="84">G122*E122</f>
        <v>27.19</v>
      </c>
      <c r="K122" s="41">
        <f t="shared" ref="K122:K123" si="85">I122+J122</f>
        <v>694.79</v>
      </c>
      <c r="L122" s="1"/>
      <c r="M122" s="1"/>
      <c r="N122" s="1"/>
    </row>
    <row r="123" spans="1:14" s="136" customFormat="1" ht="25.5" x14ac:dyDescent="0.2">
      <c r="A123" s="38" t="s">
        <v>1345</v>
      </c>
      <c r="B123" s="55" t="s">
        <v>736</v>
      </c>
      <c r="C123" s="69" t="s">
        <v>737</v>
      </c>
      <c r="D123" s="64" t="s">
        <v>217</v>
      </c>
      <c r="E123" s="39" t="s">
        <v>97</v>
      </c>
      <c r="F123" s="40">
        <v>0.83</v>
      </c>
      <c r="G123" s="40">
        <v>1.84</v>
      </c>
      <c r="H123" s="39">
        <f t="shared" si="82"/>
        <v>2.67</v>
      </c>
      <c r="I123" s="41">
        <f t="shared" si="83"/>
        <v>16.600000000000001</v>
      </c>
      <c r="J123" s="41">
        <f t="shared" si="84"/>
        <v>36.799999999999997</v>
      </c>
      <c r="K123" s="41">
        <f t="shared" si="85"/>
        <v>53.4</v>
      </c>
      <c r="L123" s="1"/>
      <c r="M123" s="1"/>
      <c r="N123" s="1"/>
    </row>
    <row r="124" spans="1:14" s="136" customFormat="1" ht="12.75" x14ac:dyDescent="0.2">
      <c r="A124" s="10" t="s">
        <v>1529</v>
      </c>
      <c r="B124" s="54"/>
      <c r="C124" s="70" t="s">
        <v>532</v>
      </c>
      <c r="D124" s="63"/>
      <c r="E124" s="11"/>
      <c r="F124" s="138"/>
      <c r="G124" s="138"/>
      <c r="H124" s="11"/>
      <c r="I124" s="9">
        <f>SUM(I125:I130)</f>
        <v>1031.6500000000001</v>
      </c>
      <c r="J124" s="9">
        <f t="shared" ref="J124:K124" si="86">SUM(J125:J130)</f>
        <v>699.73</v>
      </c>
      <c r="K124" s="9">
        <f t="shared" si="86"/>
        <v>1731.38</v>
      </c>
      <c r="L124" s="1"/>
      <c r="M124" s="1"/>
      <c r="N124" s="1"/>
    </row>
    <row r="125" spans="1:14" s="136" customFormat="1" ht="38.25" x14ac:dyDescent="0.2">
      <c r="A125" s="38" t="s">
        <v>559</v>
      </c>
      <c r="B125" s="55" t="s">
        <v>533</v>
      </c>
      <c r="C125" s="69" t="s">
        <v>534</v>
      </c>
      <c r="D125" s="64" t="s">
        <v>71</v>
      </c>
      <c r="E125" s="39" t="s">
        <v>158</v>
      </c>
      <c r="F125" s="40">
        <v>19.809999999999999</v>
      </c>
      <c r="G125" s="40">
        <v>11.02</v>
      </c>
      <c r="H125" s="39">
        <f t="shared" ref="H125:H130" si="87">F125+G125</f>
        <v>30.83</v>
      </c>
      <c r="I125" s="41">
        <f t="shared" ref="I125:I130" si="88">F125*E125</f>
        <v>792.4</v>
      </c>
      <c r="J125" s="41">
        <f t="shared" ref="J125:J130" si="89">G125*E125</f>
        <v>440.8</v>
      </c>
      <c r="K125" s="41">
        <f t="shared" ref="K125:K130" si="90">I125+J125</f>
        <v>1233.2</v>
      </c>
      <c r="L125" s="1"/>
      <c r="M125" s="1"/>
      <c r="N125" s="1"/>
    </row>
    <row r="126" spans="1:14" s="136" customFormat="1" ht="38.25" x14ac:dyDescent="0.2">
      <c r="A126" s="38" t="s">
        <v>1118</v>
      </c>
      <c r="B126" s="55" t="s">
        <v>535</v>
      </c>
      <c r="C126" s="69" t="s">
        <v>536</v>
      </c>
      <c r="D126" s="64" t="s">
        <v>10</v>
      </c>
      <c r="E126" s="39" t="s">
        <v>55</v>
      </c>
      <c r="F126" s="40">
        <v>43</v>
      </c>
      <c r="G126" s="40">
        <v>17.010000000000002</v>
      </c>
      <c r="H126" s="39">
        <f t="shared" si="87"/>
        <v>60.01</v>
      </c>
      <c r="I126" s="41">
        <f t="shared" si="88"/>
        <v>43</v>
      </c>
      <c r="J126" s="41">
        <f t="shared" si="89"/>
        <v>17.010000000000002</v>
      </c>
      <c r="K126" s="41">
        <f t="shared" si="90"/>
        <v>60.01</v>
      </c>
      <c r="L126" s="1"/>
      <c r="M126" s="1"/>
      <c r="N126" s="1"/>
    </row>
    <row r="127" spans="1:14" s="136" customFormat="1" ht="38.25" x14ac:dyDescent="0.2">
      <c r="A127" s="38" t="s">
        <v>1119</v>
      </c>
      <c r="B127" s="55" t="s">
        <v>537</v>
      </c>
      <c r="C127" s="69" t="s">
        <v>538</v>
      </c>
      <c r="D127" s="64" t="s">
        <v>10</v>
      </c>
      <c r="E127" s="39" t="s">
        <v>115</v>
      </c>
      <c r="F127" s="40">
        <v>20.23</v>
      </c>
      <c r="G127" s="40">
        <v>9.99</v>
      </c>
      <c r="H127" s="39">
        <f t="shared" si="87"/>
        <v>30.22</v>
      </c>
      <c r="I127" s="41">
        <f t="shared" si="88"/>
        <v>60.69</v>
      </c>
      <c r="J127" s="41">
        <f t="shared" si="89"/>
        <v>29.97</v>
      </c>
      <c r="K127" s="41">
        <f t="shared" si="90"/>
        <v>90.66</v>
      </c>
      <c r="L127" s="1"/>
      <c r="M127" s="1"/>
      <c r="N127" s="1"/>
    </row>
    <row r="128" spans="1:14" s="136" customFormat="1" ht="38.25" x14ac:dyDescent="0.2">
      <c r="A128" s="38" t="s">
        <v>1120</v>
      </c>
      <c r="B128" s="55" t="s">
        <v>539</v>
      </c>
      <c r="C128" s="69" t="s">
        <v>540</v>
      </c>
      <c r="D128" s="64" t="s">
        <v>71</v>
      </c>
      <c r="E128" s="39" t="s">
        <v>181</v>
      </c>
      <c r="F128" s="40">
        <v>2.4700000000000002</v>
      </c>
      <c r="G128" s="40">
        <v>5.99</v>
      </c>
      <c r="H128" s="39">
        <f t="shared" si="87"/>
        <v>8.4600000000000009</v>
      </c>
      <c r="I128" s="41">
        <f t="shared" si="88"/>
        <v>81.510000000000005</v>
      </c>
      <c r="J128" s="41">
        <f t="shared" si="89"/>
        <v>197.67</v>
      </c>
      <c r="K128" s="41">
        <f t="shared" si="90"/>
        <v>279.18</v>
      </c>
      <c r="L128" s="1"/>
      <c r="M128" s="1"/>
      <c r="N128" s="1"/>
    </row>
    <row r="129" spans="1:20" s="136" customFormat="1" ht="38.25" x14ac:dyDescent="0.2">
      <c r="A129" s="38" t="s">
        <v>1121</v>
      </c>
      <c r="B129" s="55" t="s">
        <v>541</v>
      </c>
      <c r="C129" s="69" t="s">
        <v>542</v>
      </c>
      <c r="D129" s="64" t="s">
        <v>10</v>
      </c>
      <c r="E129" s="39" t="s">
        <v>55</v>
      </c>
      <c r="F129" s="40">
        <v>30.31</v>
      </c>
      <c r="G129" s="40">
        <v>8.5</v>
      </c>
      <c r="H129" s="39">
        <f t="shared" si="87"/>
        <v>38.81</v>
      </c>
      <c r="I129" s="41">
        <f t="shared" si="88"/>
        <v>30.31</v>
      </c>
      <c r="J129" s="41">
        <f t="shared" si="89"/>
        <v>8.5</v>
      </c>
      <c r="K129" s="41">
        <f t="shared" si="90"/>
        <v>38.81</v>
      </c>
      <c r="L129" s="1"/>
      <c r="M129" s="1"/>
      <c r="N129" s="1"/>
    </row>
    <row r="130" spans="1:20" s="136" customFormat="1" ht="12.75" x14ac:dyDescent="0.2">
      <c r="A130" s="38" t="s">
        <v>1122</v>
      </c>
      <c r="B130" s="55" t="s">
        <v>543</v>
      </c>
      <c r="C130" s="69" t="s">
        <v>544</v>
      </c>
      <c r="D130" s="64" t="s">
        <v>10</v>
      </c>
      <c r="E130" s="39" t="s">
        <v>116</v>
      </c>
      <c r="F130" s="40">
        <v>11.87</v>
      </c>
      <c r="G130" s="40">
        <v>2.89</v>
      </c>
      <c r="H130" s="39">
        <f t="shared" si="87"/>
        <v>14.76</v>
      </c>
      <c r="I130" s="41">
        <f t="shared" si="88"/>
        <v>23.74</v>
      </c>
      <c r="J130" s="41">
        <f t="shared" si="89"/>
        <v>5.78</v>
      </c>
      <c r="K130" s="41">
        <f t="shared" si="90"/>
        <v>29.52</v>
      </c>
      <c r="L130" s="1"/>
      <c r="M130" s="1"/>
      <c r="N130" s="1"/>
    </row>
    <row r="131" spans="1:20" ht="12.75" x14ac:dyDescent="0.2">
      <c r="A131" s="10" t="s">
        <v>1346</v>
      </c>
      <c r="B131" s="54"/>
      <c r="C131" s="70" t="s">
        <v>903</v>
      </c>
      <c r="D131" s="63"/>
      <c r="E131" s="11"/>
      <c r="F131" s="138"/>
      <c r="G131" s="138"/>
      <c r="H131" s="11"/>
      <c r="I131" s="9">
        <f>SUM(I132:I133)</f>
        <v>12733.4</v>
      </c>
      <c r="J131" s="9">
        <f t="shared" ref="J131:K131" si="91">SUM(J132:J133)</f>
        <v>1441.7</v>
      </c>
      <c r="K131" s="9">
        <f t="shared" si="91"/>
        <v>14175.1</v>
      </c>
      <c r="L131" s="1"/>
      <c r="M131" s="1"/>
      <c r="N131" s="1"/>
    </row>
    <row r="132" spans="1:20" ht="38.25" x14ac:dyDescent="0.2">
      <c r="A132" s="38" t="s">
        <v>1347</v>
      </c>
      <c r="B132" s="55" t="s">
        <v>198</v>
      </c>
      <c r="C132" s="69" t="s">
        <v>199</v>
      </c>
      <c r="D132" s="64" t="s">
        <v>218</v>
      </c>
      <c r="E132" s="39">
        <v>120</v>
      </c>
      <c r="F132" s="40">
        <v>95.86</v>
      </c>
      <c r="G132" s="40">
        <v>11.09</v>
      </c>
      <c r="H132" s="39">
        <f t="shared" ref="H132:H133" si="92">F132+G132</f>
        <v>106.95</v>
      </c>
      <c r="I132" s="41">
        <f t="shared" ref="I132:I133" si="93">F132*E132</f>
        <v>11503.2</v>
      </c>
      <c r="J132" s="41">
        <f t="shared" ref="J132:J133" si="94">G132*E132</f>
        <v>1330.8</v>
      </c>
      <c r="K132" s="41">
        <f t="shared" ref="K132:K133" si="95">I132+J132</f>
        <v>12834</v>
      </c>
      <c r="L132" s="1"/>
      <c r="M132" s="1"/>
      <c r="N132" s="1"/>
    </row>
    <row r="133" spans="1:20" ht="38.25" x14ac:dyDescent="0.2">
      <c r="A133" s="38" t="s">
        <v>1348</v>
      </c>
      <c r="B133" s="55" t="s">
        <v>200</v>
      </c>
      <c r="C133" s="69" t="s">
        <v>201</v>
      </c>
      <c r="D133" s="64" t="s">
        <v>218</v>
      </c>
      <c r="E133" s="39" t="s">
        <v>146</v>
      </c>
      <c r="F133" s="40">
        <v>123.02</v>
      </c>
      <c r="G133" s="40">
        <v>11.09</v>
      </c>
      <c r="H133" s="39">
        <f t="shared" si="92"/>
        <v>134.11000000000001</v>
      </c>
      <c r="I133" s="41">
        <f t="shared" si="93"/>
        <v>1230.2</v>
      </c>
      <c r="J133" s="41">
        <f t="shared" si="94"/>
        <v>110.9</v>
      </c>
      <c r="K133" s="41">
        <f t="shared" si="95"/>
        <v>1341.1</v>
      </c>
      <c r="L133" s="1"/>
      <c r="M133" s="7" t="s">
        <v>47</v>
      </c>
      <c r="N133" s="8"/>
      <c r="O133" s="1"/>
      <c r="P133" s="1"/>
      <c r="Q133" s="1"/>
      <c r="R133" s="1"/>
      <c r="S133" s="1"/>
      <c r="T133" s="1"/>
    </row>
    <row r="134" spans="1:20" s="136" customFormat="1" ht="12.75" x14ac:dyDescent="0.2">
      <c r="A134" s="10" t="s">
        <v>1349</v>
      </c>
      <c r="B134" s="54"/>
      <c r="C134" s="70" t="s">
        <v>905</v>
      </c>
      <c r="D134" s="63"/>
      <c r="E134" s="11"/>
      <c r="F134" s="138"/>
      <c r="G134" s="138"/>
      <c r="H134" s="11"/>
      <c r="I134" s="9">
        <f>SUM(I135:I136)</f>
        <v>520.4</v>
      </c>
      <c r="J134" s="9">
        <f t="shared" ref="J134:K134" si="96">SUM(J135:J136)</f>
        <v>371.4</v>
      </c>
      <c r="K134" s="9">
        <f t="shared" si="96"/>
        <v>891.8</v>
      </c>
      <c r="L134" s="1"/>
      <c r="M134" s="7" t="s">
        <v>47</v>
      </c>
      <c r="N134" s="8"/>
      <c r="O134" s="1"/>
      <c r="P134" s="1"/>
      <c r="Q134" s="1"/>
      <c r="R134" s="1"/>
      <c r="S134" s="1"/>
      <c r="T134" s="1"/>
    </row>
    <row r="135" spans="1:20" s="136" customFormat="1" ht="25.5" x14ac:dyDescent="0.2">
      <c r="A135" s="38" t="s">
        <v>1350</v>
      </c>
      <c r="B135" s="55" t="s">
        <v>205</v>
      </c>
      <c r="C135" s="69" t="s">
        <v>206</v>
      </c>
      <c r="D135" s="64" t="s">
        <v>71</v>
      </c>
      <c r="E135" s="39">
        <v>20</v>
      </c>
      <c r="F135" s="40">
        <v>6.02</v>
      </c>
      <c r="G135" s="40">
        <v>18.57</v>
      </c>
      <c r="H135" s="39">
        <f t="shared" ref="H135:H136" si="97">F135+G135</f>
        <v>24.59</v>
      </c>
      <c r="I135" s="41">
        <f t="shared" ref="I135:I136" si="98">F135*E135</f>
        <v>120.4</v>
      </c>
      <c r="J135" s="41">
        <f t="shared" ref="J135:J136" si="99">G135*E135</f>
        <v>371.4</v>
      </c>
      <c r="K135" s="47">
        <f t="shared" ref="K135:K136" si="100">I135+J135</f>
        <v>491.8</v>
      </c>
      <c r="L135" s="1"/>
      <c r="M135" s="1"/>
      <c r="N135" s="1"/>
    </row>
    <row r="136" spans="1:20" s="136" customFormat="1" ht="63.75" x14ac:dyDescent="0.2">
      <c r="A136" s="38" t="s">
        <v>1351</v>
      </c>
      <c r="B136" s="55" t="s">
        <v>202</v>
      </c>
      <c r="C136" s="69" t="s">
        <v>203</v>
      </c>
      <c r="D136" s="64" t="s">
        <v>204</v>
      </c>
      <c r="E136" s="39">
        <v>20</v>
      </c>
      <c r="F136" s="40">
        <v>20</v>
      </c>
      <c r="G136" s="40">
        <v>0</v>
      </c>
      <c r="H136" s="39">
        <f t="shared" si="97"/>
        <v>20</v>
      </c>
      <c r="I136" s="41">
        <f t="shared" si="98"/>
        <v>400</v>
      </c>
      <c r="J136" s="42">
        <f t="shared" si="99"/>
        <v>0</v>
      </c>
      <c r="K136" s="48">
        <f t="shared" si="100"/>
        <v>400</v>
      </c>
      <c r="L136" s="1"/>
      <c r="M136" s="1"/>
      <c r="N136" s="1"/>
    </row>
    <row r="137" spans="1:20" s="136" customFormat="1" ht="12.75" x14ac:dyDescent="0.2">
      <c r="A137" s="10" t="s">
        <v>1352</v>
      </c>
      <c r="B137" s="54"/>
      <c r="C137" s="70" t="s">
        <v>1354</v>
      </c>
      <c r="D137" s="63"/>
      <c r="E137" s="11"/>
      <c r="F137" s="138"/>
      <c r="G137" s="138"/>
      <c r="H137" s="11"/>
      <c r="I137" s="9">
        <f>SUM(I138)</f>
        <v>0</v>
      </c>
      <c r="J137" s="9">
        <f t="shared" ref="J137:K137" si="101">SUM(J138)</f>
        <v>21931</v>
      </c>
      <c r="K137" s="9">
        <f t="shared" si="101"/>
        <v>21931</v>
      </c>
      <c r="L137" s="36"/>
      <c r="M137" s="37" t="s">
        <v>47</v>
      </c>
      <c r="N137" s="8"/>
      <c r="O137" s="1"/>
      <c r="P137" s="1"/>
      <c r="Q137" s="1"/>
      <c r="R137" s="1"/>
      <c r="S137" s="1"/>
      <c r="T137" s="1"/>
    </row>
    <row r="138" spans="1:20" s="136" customFormat="1" ht="12.75" x14ac:dyDescent="0.2">
      <c r="A138" s="141" t="s">
        <v>1353</v>
      </c>
      <c r="B138" s="142" t="s">
        <v>935</v>
      </c>
      <c r="C138" s="143" t="s">
        <v>1354</v>
      </c>
      <c r="D138" s="144" t="s">
        <v>936</v>
      </c>
      <c r="E138" s="145" t="s">
        <v>55</v>
      </c>
      <c r="F138" s="146">
        <v>0</v>
      </c>
      <c r="G138" s="146">
        <v>21931</v>
      </c>
      <c r="H138" s="145">
        <f t="shared" ref="H138" si="102">F138+G138</f>
        <v>21931</v>
      </c>
      <c r="I138" s="47">
        <f>F138*E138</f>
        <v>0</v>
      </c>
      <c r="J138" s="140">
        <f t="shared" ref="J138" si="103">G138*E138</f>
        <v>21931</v>
      </c>
      <c r="K138" s="147">
        <f>I138+J138</f>
        <v>21931</v>
      </c>
      <c r="L138" s="43"/>
      <c r="M138" s="169"/>
      <c r="N138" s="44"/>
      <c r="O138" s="1"/>
      <c r="P138" s="1"/>
      <c r="Q138" s="1"/>
      <c r="R138" s="1"/>
      <c r="S138" s="1"/>
      <c r="T138" s="1"/>
    </row>
    <row r="139" spans="1:20" s="136" customFormat="1" ht="14.25" x14ac:dyDescent="0.2">
      <c r="A139" s="148"/>
      <c r="B139" s="149"/>
      <c r="C139" s="150"/>
      <c r="D139" s="151"/>
      <c r="E139" s="152"/>
      <c r="F139" s="152"/>
      <c r="G139" s="152"/>
      <c r="H139" s="152"/>
      <c r="I139" s="201" t="s">
        <v>211</v>
      </c>
      <c r="J139" s="201"/>
      <c r="K139" s="49">
        <f>I4+I8+I10+I24+I32+I37+I42+I51+I55+I57+I68+I77+I131+I134+I137+I86+I92+I94+I97+I104+I121+I124</f>
        <v>385722.99</v>
      </c>
      <c r="L139" s="45"/>
      <c r="M139" s="45"/>
      <c r="N139" s="43"/>
      <c r="O139" s="26"/>
      <c r="P139" s="26"/>
    </row>
    <row r="140" spans="1:20" s="136" customFormat="1" ht="14.25" x14ac:dyDescent="0.2">
      <c r="A140" s="148"/>
      <c r="B140" s="149"/>
      <c r="C140" s="150"/>
      <c r="D140" s="151"/>
      <c r="E140" s="152"/>
      <c r="F140" s="153" t="s">
        <v>11</v>
      </c>
      <c r="G140" s="152"/>
      <c r="H140" s="152"/>
      <c r="I140" s="201" t="s">
        <v>212</v>
      </c>
      <c r="J140" s="201"/>
      <c r="K140" s="49">
        <f>J4+J8+J10+J24+J32+J37+J42+J51+J55+J57+J68+J77+J131+J134+J137+J86+J92+J94+J97+J104+J121+J124</f>
        <v>264603.37</v>
      </c>
      <c r="L140" s="46"/>
      <c r="M140" s="133"/>
      <c r="N140" s="43"/>
      <c r="O140" s="139"/>
      <c r="P140" s="26"/>
    </row>
    <row r="141" spans="1:20" s="136" customFormat="1" ht="15.75" x14ac:dyDescent="0.25">
      <c r="A141" s="148"/>
      <c r="B141" s="149"/>
      <c r="C141" s="150"/>
      <c r="D141" s="151"/>
      <c r="E141" s="152"/>
      <c r="F141" s="154">
        <f>'BDI DEMONSTRATIVO'!D17</f>
        <v>0.22470000000000001</v>
      </c>
      <c r="G141" s="152"/>
      <c r="H141" s="152"/>
      <c r="I141" s="201" t="s">
        <v>213</v>
      </c>
      <c r="J141" s="201"/>
      <c r="K141" s="49">
        <f>K139+K140</f>
        <v>650326.36</v>
      </c>
      <c r="L141" s="21"/>
      <c r="M141" s="21"/>
      <c r="N141" s="21"/>
      <c r="O141" s="139"/>
      <c r="P141" s="26"/>
    </row>
    <row r="142" spans="1:20" s="136" customFormat="1" ht="14.25" x14ac:dyDescent="0.2">
      <c r="A142" s="148"/>
      <c r="B142" s="149"/>
      <c r="C142" s="150"/>
      <c r="D142" s="151"/>
      <c r="E142" s="152"/>
      <c r="F142" s="152"/>
      <c r="G142" s="152"/>
      <c r="H142" s="152"/>
      <c r="I142" s="201" t="s">
        <v>214</v>
      </c>
      <c r="J142" s="201"/>
      <c r="K142" s="49">
        <f>K141*F141</f>
        <v>146128.32999999999</v>
      </c>
      <c r="L142" s="1"/>
      <c r="M142" s="21"/>
      <c r="N142" s="21"/>
    </row>
    <row r="143" spans="1:20" s="136" customFormat="1" thickBot="1" x14ac:dyDescent="0.25">
      <c r="A143" s="155"/>
      <c r="B143" s="156"/>
      <c r="C143" s="157"/>
      <c r="D143" s="158"/>
      <c r="E143" s="159"/>
      <c r="F143" s="159"/>
      <c r="G143" s="159"/>
      <c r="H143" s="159"/>
      <c r="I143" s="202" t="s">
        <v>1113</v>
      </c>
      <c r="J143" s="202"/>
      <c r="K143" s="160">
        <f>K141+K142</f>
        <v>796454.69</v>
      </c>
      <c r="L143" s="1"/>
      <c r="M143" s="21"/>
      <c r="N143" s="1"/>
      <c r="S143" s="78"/>
    </row>
    <row r="144" spans="1:20" s="136" customFormat="1" ht="20.25" thickBot="1" x14ac:dyDescent="0.25">
      <c r="A144" s="198" t="s">
        <v>1532</v>
      </c>
      <c r="B144" s="199"/>
      <c r="C144" s="199"/>
      <c r="D144" s="199"/>
      <c r="E144" s="199"/>
      <c r="F144" s="199"/>
      <c r="G144" s="199"/>
      <c r="H144" s="199"/>
      <c r="I144" s="199"/>
      <c r="J144" s="199"/>
      <c r="K144" s="200"/>
      <c r="L144" s="1"/>
      <c r="M144" s="1"/>
      <c r="N144" s="1"/>
      <c r="O144" s="76"/>
    </row>
    <row r="145" spans="1:20" ht="12.75" x14ac:dyDescent="0.2">
      <c r="A145" s="10" t="s">
        <v>1355</v>
      </c>
      <c r="B145" s="54"/>
      <c r="C145" s="70" t="s">
        <v>437</v>
      </c>
      <c r="D145" s="63"/>
      <c r="E145" s="11"/>
      <c r="F145" s="138"/>
      <c r="G145" s="138"/>
      <c r="H145" s="11"/>
      <c r="I145" s="9">
        <f>SUM(I146:I183)</f>
        <v>9596.4</v>
      </c>
      <c r="J145" s="9">
        <f t="shared" ref="J145:K145" si="104">SUM(J146:J183)</f>
        <v>6395.6</v>
      </c>
      <c r="K145" s="9">
        <f t="shared" si="104"/>
        <v>15992</v>
      </c>
      <c r="L145" s="1"/>
      <c r="M145" s="1"/>
      <c r="N145" s="1"/>
    </row>
    <row r="146" spans="1:20" ht="38.25" x14ac:dyDescent="0.2">
      <c r="A146" s="38" t="s">
        <v>1356</v>
      </c>
      <c r="B146" s="55" t="s">
        <v>438</v>
      </c>
      <c r="C146" s="69" t="s">
        <v>439</v>
      </c>
      <c r="D146" s="64" t="s">
        <v>10</v>
      </c>
      <c r="E146" s="39" t="s">
        <v>127</v>
      </c>
      <c r="F146" s="40">
        <v>55.46</v>
      </c>
      <c r="G146" s="40">
        <v>19.47</v>
      </c>
      <c r="H146" s="39">
        <f t="shared" ref="H146:H183" si="105">F146+G146</f>
        <v>74.930000000000007</v>
      </c>
      <c r="I146" s="41">
        <f t="shared" ref="I146:I183" si="106">F146*E146</f>
        <v>610.05999999999995</v>
      </c>
      <c r="J146" s="41">
        <f t="shared" ref="J146:J183" si="107">G146*E146</f>
        <v>214.17</v>
      </c>
      <c r="K146" s="41">
        <f t="shared" ref="K146:K183" si="108">I146+J146</f>
        <v>824.23</v>
      </c>
      <c r="L146" s="1"/>
      <c r="M146" s="7" t="s">
        <v>47</v>
      </c>
      <c r="N146" s="8"/>
      <c r="O146" s="1"/>
      <c r="P146" s="1"/>
      <c r="Q146" s="1"/>
      <c r="R146" s="1"/>
      <c r="S146" s="1"/>
      <c r="T146" s="1"/>
    </row>
    <row r="147" spans="1:20" ht="38.25" x14ac:dyDescent="0.2">
      <c r="A147" s="38" t="s">
        <v>1357</v>
      </c>
      <c r="B147" s="55" t="s">
        <v>440</v>
      </c>
      <c r="C147" s="69" t="s">
        <v>441</v>
      </c>
      <c r="D147" s="64" t="s">
        <v>10</v>
      </c>
      <c r="E147" s="39" t="s">
        <v>55</v>
      </c>
      <c r="F147" s="40">
        <v>86.86</v>
      </c>
      <c r="G147" s="40">
        <v>21.98</v>
      </c>
      <c r="H147" s="39">
        <f t="shared" si="105"/>
        <v>108.84</v>
      </c>
      <c r="I147" s="41">
        <f t="shared" si="106"/>
        <v>86.86</v>
      </c>
      <c r="J147" s="41">
        <f t="shared" si="107"/>
        <v>21.98</v>
      </c>
      <c r="K147" s="41">
        <f t="shared" si="108"/>
        <v>108.84</v>
      </c>
      <c r="L147" s="1"/>
      <c r="M147" s="7" t="s">
        <v>47</v>
      </c>
      <c r="N147" s="8"/>
      <c r="O147" s="1"/>
      <c r="P147" s="1"/>
      <c r="Q147" s="1"/>
      <c r="R147" s="1"/>
      <c r="S147" s="1"/>
      <c r="T147" s="1"/>
    </row>
    <row r="148" spans="1:20" ht="38.25" x14ac:dyDescent="0.2">
      <c r="A148" s="38" t="s">
        <v>1358</v>
      </c>
      <c r="B148" s="55" t="s">
        <v>442</v>
      </c>
      <c r="C148" s="69" t="s">
        <v>443</v>
      </c>
      <c r="D148" s="64" t="s">
        <v>10</v>
      </c>
      <c r="E148" s="39" t="s">
        <v>139</v>
      </c>
      <c r="F148" s="40">
        <v>35.47</v>
      </c>
      <c r="G148" s="40">
        <v>8.86</v>
      </c>
      <c r="H148" s="39">
        <f t="shared" si="105"/>
        <v>44.33</v>
      </c>
      <c r="I148" s="41">
        <f t="shared" si="106"/>
        <v>248.29</v>
      </c>
      <c r="J148" s="41">
        <f t="shared" si="107"/>
        <v>62.02</v>
      </c>
      <c r="K148" s="41">
        <f t="shared" si="108"/>
        <v>310.31</v>
      </c>
      <c r="L148" s="1"/>
      <c r="M148" s="1"/>
      <c r="N148" s="1"/>
    </row>
    <row r="149" spans="1:20" ht="38.25" x14ac:dyDescent="0.2">
      <c r="A149" s="38" t="s">
        <v>1359</v>
      </c>
      <c r="B149" s="55" t="s">
        <v>444</v>
      </c>
      <c r="C149" s="69" t="s">
        <v>445</v>
      </c>
      <c r="D149" s="64" t="s">
        <v>10</v>
      </c>
      <c r="E149" s="39" t="s">
        <v>55</v>
      </c>
      <c r="F149" s="40">
        <v>55.11</v>
      </c>
      <c r="G149" s="40">
        <v>7.59</v>
      </c>
      <c r="H149" s="39">
        <f t="shared" si="105"/>
        <v>62.7</v>
      </c>
      <c r="I149" s="41">
        <f t="shared" si="106"/>
        <v>55.11</v>
      </c>
      <c r="J149" s="41">
        <f t="shared" si="107"/>
        <v>7.59</v>
      </c>
      <c r="K149" s="41">
        <f t="shared" si="108"/>
        <v>62.7</v>
      </c>
      <c r="L149" s="1"/>
      <c r="M149" s="7" t="s">
        <v>47</v>
      </c>
      <c r="N149" s="8"/>
      <c r="O149" s="1"/>
      <c r="P149" s="1"/>
      <c r="Q149" s="1"/>
      <c r="R149" s="1"/>
      <c r="S149" s="1"/>
      <c r="T149" s="1"/>
    </row>
    <row r="150" spans="1:20" ht="38.25" x14ac:dyDescent="0.2">
      <c r="A150" s="38" t="s">
        <v>1360</v>
      </c>
      <c r="B150" s="55" t="s">
        <v>140</v>
      </c>
      <c r="C150" s="69" t="s">
        <v>141</v>
      </c>
      <c r="D150" s="64" t="s">
        <v>10</v>
      </c>
      <c r="E150" s="39" t="s">
        <v>72</v>
      </c>
      <c r="F150" s="40">
        <v>20.73</v>
      </c>
      <c r="G150" s="40">
        <v>8.86</v>
      </c>
      <c r="H150" s="39">
        <f t="shared" si="105"/>
        <v>29.59</v>
      </c>
      <c r="I150" s="41">
        <f t="shared" si="106"/>
        <v>82.92</v>
      </c>
      <c r="J150" s="41">
        <f t="shared" si="107"/>
        <v>35.44</v>
      </c>
      <c r="K150" s="41">
        <f t="shared" si="108"/>
        <v>118.36</v>
      </c>
      <c r="L150" s="1"/>
      <c r="M150" s="7" t="s">
        <v>47</v>
      </c>
      <c r="N150" s="8"/>
      <c r="O150" s="1"/>
      <c r="P150" s="1"/>
      <c r="Q150" s="1"/>
      <c r="R150" s="1"/>
      <c r="S150" s="1"/>
      <c r="T150" s="1"/>
    </row>
    <row r="151" spans="1:20" ht="38.25" x14ac:dyDescent="0.2">
      <c r="A151" s="38" t="s">
        <v>1361</v>
      </c>
      <c r="B151" s="55" t="s">
        <v>446</v>
      </c>
      <c r="C151" s="69" t="s">
        <v>447</v>
      </c>
      <c r="D151" s="64" t="s">
        <v>10</v>
      </c>
      <c r="E151" s="39" t="s">
        <v>188</v>
      </c>
      <c r="F151" s="40">
        <v>6.11</v>
      </c>
      <c r="G151" s="40">
        <v>5.84</v>
      </c>
      <c r="H151" s="39">
        <f t="shared" si="105"/>
        <v>11.95</v>
      </c>
      <c r="I151" s="41">
        <f t="shared" si="106"/>
        <v>152.75</v>
      </c>
      <c r="J151" s="41">
        <f t="shared" si="107"/>
        <v>146</v>
      </c>
      <c r="K151" s="41">
        <f t="shared" si="108"/>
        <v>298.75</v>
      </c>
      <c r="L151" s="1"/>
      <c r="M151" s="1"/>
      <c r="N151" s="1"/>
    </row>
    <row r="152" spans="1:20" ht="38.25" x14ac:dyDescent="0.2">
      <c r="A152" s="38" t="s">
        <v>1362</v>
      </c>
      <c r="B152" s="55" t="s">
        <v>448</v>
      </c>
      <c r="C152" s="69" t="s">
        <v>449</v>
      </c>
      <c r="D152" s="64" t="s">
        <v>10</v>
      </c>
      <c r="E152" s="39" t="s">
        <v>450</v>
      </c>
      <c r="F152" s="40">
        <v>10.28</v>
      </c>
      <c r="G152" s="40">
        <v>6.34</v>
      </c>
      <c r="H152" s="39">
        <f t="shared" si="105"/>
        <v>16.62</v>
      </c>
      <c r="I152" s="41">
        <f t="shared" si="106"/>
        <v>380.36</v>
      </c>
      <c r="J152" s="41">
        <f t="shared" si="107"/>
        <v>234.58</v>
      </c>
      <c r="K152" s="41">
        <f t="shared" si="108"/>
        <v>614.94000000000005</v>
      </c>
      <c r="L152" s="1"/>
      <c r="M152" s="7" t="s">
        <v>47</v>
      </c>
      <c r="N152" s="8"/>
      <c r="O152" s="1"/>
      <c r="P152" s="1"/>
      <c r="Q152" s="1"/>
      <c r="R152" s="1"/>
      <c r="S152" s="1"/>
      <c r="T152" s="1"/>
    </row>
    <row r="153" spans="1:20" ht="38.25" x14ac:dyDescent="0.2">
      <c r="A153" s="38" t="s">
        <v>1363</v>
      </c>
      <c r="B153" s="55" t="s">
        <v>451</v>
      </c>
      <c r="C153" s="69" t="s">
        <v>452</v>
      </c>
      <c r="D153" s="64" t="s">
        <v>10</v>
      </c>
      <c r="E153" s="39" t="s">
        <v>116</v>
      </c>
      <c r="F153" s="40">
        <v>17.07</v>
      </c>
      <c r="G153" s="40">
        <v>7.59</v>
      </c>
      <c r="H153" s="39">
        <f t="shared" si="105"/>
        <v>24.66</v>
      </c>
      <c r="I153" s="41">
        <f t="shared" si="106"/>
        <v>34.14</v>
      </c>
      <c r="J153" s="41">
        <f t="shared" si="107"/>
        <v>15.18</v>
      </c>
      <c r="K153" s="41">
        <f t="shared" si="108"/>
        <v>49.32</v>
      </c>
      <c r="L153" s="1"/>
      <c r="M153" s="1"/>
      <c r="N153" s="1"/>
    </row>
    <row r="154" spans="1:20" ht="38.25" x14ac:dyDescent="0.2">
      <c r="A154" s="38" t="s">
        <v>1364</v>
      </c>
      <c r="B154" s="55" t="s">
        <v>453</v>
      </c>
      <c r="C154" s="69" t="s">
        <v>454</v>
      </c>
      <c r="D154" s="64" t="s">
        <v>10</v>
      </c>
      <c r="E154" s="39" t="s">
        <v>75</v>
      </c>
      <c r="F154" s="40">
        <v>13.11</v>
      </c>
      <c r="G154" s="40">
        <v>2.79</v>
      </c>
      <c r="H154" s="39">
        <f t="shared" si="105"/>
        <v>15.9</v>
      </c>
      <c r="I154" s="41">
        <f t="shared" si="106"/>
        <v>78.66</v>
      </c>
      <c r="J154" s="41">
        <f t="shared" si="107"/>
        <v>16.739999999999998</v>
      </c>
      <c r="K154" s="41">
        <f t="shared" si="108"/>
        <v>95.4</v>
      </c>
      <c r="L154" s="1"/>
      <c r="M154" s="1"/>
      <c r="N154" s="1"/>
    </row>
    <row r="155" spans="1:20" ht="38.25" x14ac:dyDescent="0.2">
      <c r="A155" s="38" t="s">
        <v>1365</v>
      </c>
      <c r="B155" s="55" t="s">
        <v>455</v>
      </c>
      <c r="C155" s="69" t="s">
        <v>456</v>
      </c>
      <c r="D155" s="64" t="s">
        <v>10</v>
      </c>
      <c r="E155" s="39" t="s">
        <v>116</v>
      </c>
      <c r="F155" s="40">
        <v>26.14</v>
      </c>
      <c r="G155" s="40">
        <v>4.32</v>
      </c>
      <c r="H155" s="39">
        <f t="shared" si="105"/>
        <v>30.46</v>
      </c>
      <c r="I155" s="41">
        <f t="shared" si="106"/>
        <v>52.28</v>
      </c>
      <c r="J155" s="41">
        <f t="shared" si="107"/>
        <v>8.64</v>
      </c>
      <c r="K155" s="41">
        <f t="shared" si="108"/>
        <v>60.92</v>
      </c>
      <c r="L155" s="1"/>
      <c r="M155" s="1"/>
      <c r="N155" s="1"/>
    </row>
    <row r="156" spans="1:20" ht="38.25" x14ac:dyDescent="0.2">
      <c r="A156" s="38" t="s">
        <v>1366</v>
      </c>
      <c r="B156" s="55" t="s">
        <v>457</v>
      </c>
      <c r="C156" s="69" t="s">
        <v>458</v>
      </c>
      <c r="D156" s="64" t="s">
        <v>10</v>
      </c>
      <c r="E156" s="39" t="s">
        <v>168</v>
      </c>
      <c r="F156" s="40">
        <v>5.87</v>
      </c>
      <c r="G156" s="40">
        <v>5.84</v>
      </c>
      <c r="H156" s="39">
        <f t="shared" si="105"/>
        <v>11.71</v>
      </c>
      <c r="I156" s="41">
        <f t="shared" si="106"/>
        <v>129.13999999999999</v>
      </c>
      <c r="J156" s="41">
        <f t="shared" si="107"/>
        <v>128.47999999999999</v>
      </c>
      <c r="K156" s="41">
        <f t="shared" si="108"/>
        <v>257.62</v>
      </c>
      <c r="L156" s="1"/>
      <c r="M156" s="21"/>
      <c r="N156" s="1"/>
    </row>
    <row r="157" spans="1:20" ht="38.25" x14ac:dyDescent="0.2">
      <c r="A157" s="38" t="s">
        <v>1367</v>
      </c>
      <c r="B157" s="55" t="s">
        <v>459</v>
      </c>
      <c r="C157" s="69" t="s">
        <v>460</v>
      </c>
      <c r="D157" s="64" t="s">
        <v>10</v>
      </c>
      <c r="E157" s="39" t="s">
        <v>161</v>
      </c>
      <c r="F157" s="40">
        <v>9.52</v>
      </c>
      <c r="G157" s="40">
        <v>6.34</v>
      </c>
      <c r="H157" s="39">
        <f t="shared" si="105"/>
        <v>15.86</v>
      </c>
      <c r="I157" s="41">
        <f t="shared" si="106"/>
        <v>295.12</v>
      </c>
      <c r="J157" s="41">
        <f t="shared" si="107"/>
        <v>196.54</v>
      </c>
      <c r="K157" s="41">
        <f t="shared" si="108"/>
        <v>491.66</v>
      </c>
      <c r="L157" s="1"/>
      <c r="M157" s="1"/>
      <c r="N157" s="1"/>
    </row>
    <row r="158" spans="1:20" ht="38.25" x14ac:dyDescent="0.2">
      <c r="A158" s="38" t="s">
        <v>1368</v>
      </c>
      <c r="B158" s="55" t="s">
        <v>461</v>
      </c>
      <c r="C158" s="69" t="s">
        <v>462</v>
      </c>
      <c r="D158" s="64" t="s">
        <v>10</v>
      </c>
      <c r="E158" s="39" t="s">
        <v>75</v>
      </c>
      <c r="F158" s="40">
        <v>16.059999999999999</v>
      </c>
      <c r="G158" s="40">
        <v>7.59</v>
      </c>
      <c r="H158" s="39">
        <f t="shared" si="105"/>
        <v>23.65</v>
      </c>
      <c r="I158" s="41">
        <f t="shared" si="106"/>
        <v>96.36</v>
      </c>
      <c r="J158" s="41">
        <f t="shared" si="107"/>
        <v>45.54</v>
      </c>
      <c r="K158" s="41">
        <f t="shared" si="108"/>
        <v>141.9</v>
      </c>
      <c r="L158" s="1"/>
      <c r="M158" s="1"/>
      <c r="N158" s="1"/>
    </row>
    <row r="159" spans="1:20" ht="38.25" x14ac:dyDescent="0.2">
      <c r="A159" s="38" t="s">
        <v>1369</v>
      </c>
      <c r="B159" s="55" t="s">
        <v>1016</v>
      </c>
      <c r="C159" s="69" t="s">
        <v>463</v>
      </c>
      <c r="D159" s="64" t="s">
        <v>10</v>
      </c>
      <c r="E159" s="39" t="s">
        <v>73</v>
      </c>
      <c r="F159" s="40">
        <v>14.04</v>
      </c>
      <c r="G159" s="40">
        <v>6.34</v>
      </c>
      <c r="H159" s="39">
        <f t="shared" si="105"/>
        <v>20.38</v>
      </c>
      <c r="I159" s="41">
        <f t="shared" si="106"/>
        <v>70.2</v>
      </c>
      <c r="J159" s="41">
        <f t="shared" si="107"/>
        <v>31.7</v>
      </c>
      <c r="K159" s="41">
        <f t="shared" si="108"/>
        <v>101.9</v>
      </c>
      <c r="L159" s="1"/>
      <c r="M159" s="7" t="s">
        <v>47</v>
      </c>
      <c r="N159" s="8"/>
      <c r="O159" s="1"/>
      <c r="P159" s="1"/>
      <c r="Q159" s="1"/>
      <c r="R159" s="1"/>
      <c r="S159" s="1"/>
      <c r="T159" s="1"/>
    </row>
    <row r="160" spans="1:20" ht="38.25" x14ac:dyDescent="0.2">
      <c r="A160" s="38" t="s">
        <v>1370</v>
      </c>
      <c r="B160" s="55" t="s">
        <v>143</v>
      </c>
      <c r="C160" s="69" t="s">
        <v>144</v>
      </c>
      <c r="D160" s="64" t="s">
        <v>10</v>
      </c>
      <c r="E160" s="39" t="s">
        <v>73</v>
      </c>
      <c r="F160" s="40">
        <v>41.37</v>
      </c>
      <c r="G160" s="40">
        <v>11.81</v>
      </c>
      <c r="H160" s="39">
        <f t="shared" si="105"/>
        <v>53.18</v>
      </c>
      <c r="I160" s="41">
        <f t="shared" si="106"/>
        <v>206.85</v>
      </c>
      <c r="J160" s="41">
        <f t="shared" si="107"/>
        <v>59.05</v>
      </c>
      <c r="K160" s="41">
        <f t="shared" si="108"/>
        <v>265.89999999999998</v>
      </c>
      <c r="L160" s="1"/>
      <c r="M160" s="7" t="s">
        <v>47</v>
      </c>
      <c r="N160" s="8"/>
      <c r="O160" s="1"/>
      <c r="P160" s="1"/>
      <c r="Q160" s="1"/>
      <c r="R160" s="1"/>
      <c r="S160" s="1"/>
      <c r="T160" s="1"/>
    </row>
    <row r="161" spans="1:20" ht="38.25" x14ac:dyDescent="0.2">
      <c r="A161" s="38" t="s">
        <v>1371</v>
      </c>
      <c r="B161" s="55" t="s">
        <v>464</v>
      </c>
      <c r="C161" s="69" t="s">
        <v>465</v>
      </c>
      <c r="D161" s="64" t="s">
        <v>10</v>
      </c>
      <c r="E161" s="39" t="s">
        <v>146</v>
      </c>
      <c r="F161" s="40">
        <v>35.840000000000003</v>
      </c>
      <c r="G161" s="40">
        <v>11.81</v>
      </c>
      <c r="H161" s="39">
        <f t="shared" si="105"/>
        <v>47.65</v>
      </c>
      <c r="I161" s="41">
        <f t="shared" si="106"/>
        <v>358.4</v>
      </c>
      <c r="J161" s="41">
        <f t="shared" si="107"/>
        <v>118.1</v>
      </c>
      <c r="K161" s="41">
        <f t="shared" si="108"/>
        <v>476.5</v>
      </c>
      <c r="L161" s="1"/>
      <c r="M161" s="1"/>
      <c r="N161" s="1"/>
    </row>
    <row r="162" spans="1:20" ht="38.25" x14ac:dyDescent="0.2">
      <c r="A162" s="38" t="s">
        <v>1372</v>
      </c>
      <c r="B162" s="55" t="s">
        <v>466</v>
      </c>
      <c r="C162" s="69" t="s">
        <v>467</v>
      </c>
      <c r="D162" s="64" t="s">
        <v>10</v>
      </c>
      <c r="E162" s="39" t="s">
        <v>116</v>
      </c>
      <c r="F162" s="40">
        <v>9.16</v>
      </c>
      <c r="G162" s="40">
        <v>7.78</v>
      </c>
      <c r="H162" s="39">
        <f t="shared" si="105"/>
        <v>16.940000000000001</v>
      </c>
      <c r="I162" s="41">
        <f t="shared" si="106"/>
        <v>18.32</v>
      </c>
      <c r="J162" s="41">
        <f t="shared" si="107"/>
        <v>15.56</v>
      </c>
      <c r="K162" s="41">
        <f t="shared" si="108"/>
        <v>33.880000000000003</v>
      </c>
      <c r="L162" s="1"/>
      <c r="M162" s="1"/>
      <c r="N162" s="1"/>
    </row>
    <row r="163" spans="1:20" ht="38.25" x14ac:dyDescent="0.2">
      <c r="A163" s="38" t="s">
        <v>1373</v>
      </c>
      <c r="B163" s="55" t="s">
        <v>468</v>
      </c>
      <c r="C163" s="69" t="s">
        <v>469</v>
      </c>
      <c r="D163" s="64" t="s">
        <v>10</v>
      </c>
      <c r="E163" s="39" t="s">
        <v>72</v>
      </c>
      <c r="F163" s="40">
        <v>17.45</v>
      </c>
      <c r="G163" s="40">
        <v>2.1</v>
      </c>
      <c r="H163" s="39">
        <f t="shared" si="105"/>
        <v>19.55</v>
      </c>
      <c r="I163" s="41">
        <f t="shared" si="106"/>
        <v>69.8</v>
      </c>
      <c r="J163" s="41">
        <f t="shared" si="107"/>
        <v>8.4</v>
      </c>
      <c r="K163" s="41">
        <f t="shared" si="108"/>
        <v>78.2</v>
      </c>
      <c r="L163" s="1"/>
      <c r="M163" s="1"/>
      <c r="N163" s="1"/>
    </row>
    <row r="164" spans="1:20" ht="12.75" x14ac:dyDescent="0.2">
      <c r="A164" s="38" t="s">
        <v>1374</v>
      </c>
      <c r="B164" s="55" t="s">
        <v>470</v>
      </c>
      <c r="C164" s="69" t="s">
        <v>471</v>
      </c>
      <c r="D164" s="64" t="s">
        <v>10</v>
      </c>
      <c r="E164" s="39" t="s">
        <v>55</v>
      </c>
      <c r="F164" s="40">
        <v>37.770000000000003</v>
      </c>
      <c r="G164" s="40">
        <v>52.74</v>
      </c>
      <c r="H164" s="39">
        <f t="shared" si="105"/>
        <v>90.51</v>
      </c>
      <c r="I164" s="41">
        <f t="shared" si="106"/>
        <v>37.770000000000003</v>
      </c>
      <c r="J164" s="41">
        <f t="shared" si="107"/>
        <v>52.74</v>
      </c>
      <c r="K164" s="41">
        <f t="shared" si="108"/>
        <v>90.51</v>
      </c>
      <c r="L164" s="1"/>
      <c r="M164" s="7" t="s">
        <v>47</v>
      </c>
      <c r="N164" s="8"/>
      <c r="O164" s="1"/>
      <c r="P164" s="1"/>
      <c r="Q164" s="1"/>
      <c r="R164" s="1"/>
      <c r="S164" s="1"/>
      <c r="T164" s="1"/>
    </row>
    <row r="165" spans="1:20" ht="38.25" x14ac:dyDescent="0.2">
      <c r="A165" s="38" t="s">
        <v>1375</v>
      </c>
      <c r="B165" s="55" t="s">
        <v>472</v>
      </c>
      <c r="C165" s="69" t="s">
        <v>473</v>
      </c>
      <c r="D165" s="64" t="s">
        <v>10</v>
      </c>
      <c r="E165" s="39" t="s">
        <v>55</v>
      </c>
      <c r="F165" s="40">
        <v>30.91</v>
      </c>
      <c r="G165" s="40">
        <v>3.71</v>
      </c>
      <c r="H165" s="39">
        <f t="shared" si="105"/>
        <v>34.619999999999997</v>
      </c>
      <c r="I165" s="41">
        <f t="shared" si="106"/>
        <v>30.91</v>
      </c>
      <c r="J165" s="41">
        <f t="shared" si="107"/>
        <v>3.71</v>
      </c>
      <c r="K165" s="41">
        <f t="shared" si="108"/>
        <v>34.619999999999997</v>
      </c>
      <c r="L165" s="1"/>
      <c r="M165" s="7" t="s">
        <v>47</v>
      </c>
      <c r="N165" s="8"/>
      <c r="O165" s="1"/>
      <c r="P165" s="1"/>
      <c r="Q165" s="1"/>
      <c r="R165" s="1"/>
      <c r="S165" s="1"/>
      <c r="T165" s="1"/>
    </row>
    <row r="166" spans="1:20" ht="38.25" x14ac:dyDescent="0.2">
      <c r="A166" s="38" t="s">
        <v>1376</v>
      </c>
      <c r="B166" s="55" t="s">
        <v>474</v>
      </c>
      <c r="C166" s="69" t="s">
        <v>475</v>
      </c>
      <c r="D166" s="64" t="s">
        <v>10</v>
      </c>
      <c r="E166" s="39" t="s">
        <v>72</v>
      </c>
      <c r="F166" s="40">
        <v>50.41</v>
      </c>
      <c r="G166" s="40">
        <v>5.77</v>
      </c>
      <c r="H166" s="39">
        <f t="shared" si="105"/>
        <v>56.18</v>
      </c>
      <c r="I166" s="41">
        <f t="shared" si="106"/>
        <v>201.64</v>
      </c>
      <c r="J166" s="41">
        <f t="shared" si="107"/>
        <v>23.08</v>
      </c>
      <c r="K166" s="41">
        <f t="shared" si="108"/>
        <v>224.72</v>
      </c>
      <c r="L166" s="1"/>
      <c r="M166" s="1"/>
      <c r="N166" s="1"/>
    </row>
    <row r="167" spans="1:20" ht="38.25" x14ac:dyDescent="0.2">
      <c r="A167" s="38" t="s">
        <v>1377</v>
      </c>
      <c r="B167" s="55" t="s">
        <v>476</v>
      </c>
      <c r="C167" s="69" t="s">
        <v>477</v>
      </c>
      <c r="D167" s="64" t="s">
        <v>10</v>
      </c>
      <c r="E167" s="39" t="s">
        <v>55</v>
      </c>
      <c r="F167" s="40">
        <v>17.62</v>
      </c>
      <c r="G167" s="40">
        <v>3.41</v>
      </c>
      <c r="H167" s="39">
        <f t="shared" si="105"/>
        <v>21.03</v>
      </c>
      <c r="I167" s="41">
        <f t="shared" si="106"/>
        <v>17.62</v>
      </c>
      <c r="J167" s="41">
        <f t="shared" si="107"/>
        <v>3.41</v>
      </c>
      <c r="K167" s="41">
        <f t="shared" si="108"/>
        <v>21.03</v>
      </c>
      <c r="L167" s="1"/>
      <c r="M167" s="7" t="s">
        <v>47</v>
      </c>
      <c r="N167" s="8"/>
      <c r="O167" s="1"/>
      <c r="P167" s="1"/>
      <c r="Q167" s="1"/>
      <c r="R167" s="1"/>
      <c r="S167" s="1"/>
      <c r="T167" s="1"/>
    </row>
    <row r="168" spans="1:20" ht="38.25" x14ac:dyDescent="0.2">
      <c r="A168" s="38" t="s">
        <v>1378</v>
      </c>
      <c r="B168" s="55" t="s">
        <v>478</v>
      </c>
      <c r="C168" s="69" t="s">
        <v>479</v>
      </c>
      <c r="D168" s="64" t="s">
        <v>10</v>
      </c>
      <c r="E168" s="39" t="s">
        <v>55</v>
      </c>
      <c r="F168" s="40">
        <v>19.97</v>
      </c>
      <c r="G168" s="40">
        <v>3.41</v>
      </c>
      <c r="H168" s="39">
        <f t="shared" si="105"/>
        <v>23.38</v>
      </c>
      <c r="I168" s="41">
        <f t="shared" si="106"/>
        <v>19.97</v>
      </c>
      <c r="J168" s="41">
        <f t="shared" si="107"/>
        <v>3.41</v>
      </c>
      <c r="K168" s="41">
        <f t="shared" si="108"/>
        <v>23.38</v>
      </c>
      <c r="L168" s="1"/>
      <c r="M168" s="7" t="s">
        <v>47</v>
      </c>
      <c r="N168" s="8"/>
      <c r="O168" s="1"/>
      <c r="P168" s="1"/>
      <c r="Q168" s="1"/>
      <c r="R168" s="1"/>
      <c r="S168" s="1"/>
      <c r="T168" s="1"/>
    </row>
    <row r="169" spans="1:20" ht="38.25" x14ac:dyDescent="0.2">
      <c r="A169" s="38" t="s">
        <v>1379</v>
      </c>
      <c r="B169" s="55" t="s">
        <v>480</v>
      </c>
      <c r="C169" s="69" t="s">
        <v>481</v>
      </c>
      <c r="D169" s="64" t="s">
        <v>10</v>
      </c>
      <c r="E169" s="39" t="s">
        <v>56</v>
      </c>
      <c r="F169" s="40">
        <v>15.67</v>
      </c>
      <c r="G169" s="40">
        <v>3.41</v>
      </c>
      <c r="H169" s="39">
        <f t="shared" si="105"/>
        <v>19.079999999999998</v>
      </c>
      <c r="I169" s="41">
        <f t="shared" si="106"/>
        <v>125.36</v>
      </c>
      <c r="J169" s="41">
        <f t="shared" si="107"/>
        <v>27.28</v>
      </c>
      <c r="K169" s="41">
        <f t="shared" si="108"/>
        <v>152.63999999999999</v>
      </c>
      <c r="L169" s="1"/>
      <c r="M169" s="7" t="s">
        <v>47</v>
      </c>
      <c r="N169" s="8"/>
      <c r="O169" s="1"/>
      <c r="P169" s="1"/>
      <c r="Q169" s="1"/>
      <c r="R169" s="1"/>
      <c r="S169" s="1"/>
      <c r="T169" s="1"/>
    </row>
    <row r="170" spans="1:20" ht="38.25" x14ac:dyDescent="0.2">
      <c r="A170" s="38" t="s">
        <v>1380</v>
      </c>
      <c r="B170" s="55" t="s">
        <v>482</v>
      </c>
      <c r="C170" s="69" t="s">
        <v>483</v>
      </c>
      <c r="D170" s="64" t="s">
        <v>10</v>
      </c>
      <c r="E170" s="39" t="s">
        <v>73</v>
      </c>
      <c r="F170" s="40">
        <v>16.489999999999998</v>
      </c>
      <c r="G170" s="40">
        <v>2.36</v>
      </c>
      <c r="H170" s="39">
        <f t="shared" si="105"/>
        <v>18.850000000000001</v>
      </c>
      <c r="I170" s="41">
        <f t="shared" si="106"/>
        <v>82.45</v>
      </c>
      <c r="J170" s="41">
        <f t="shared" si="107"/>
        <v>11.8</v>
      </c>
      <c r="K170" s="41">
        <f t="shared" si="108"/>
        <v>94.25</v>
      </c>
      <c r="L170" s="1"/>
      <c r="M170" s="7" t="s">
        <v>47</v>
      </c>
      <c r="N170" s="8"/>
      <c r="O170" s="1"/>
      <c r="P170" s="1"/>
      <c r="Q170" s="1"/>
      <c r="R170" s="1"/>
      <c r="S170" s="1"/>
      <c r="T170" s="1"/>
    </row>
    <row r="171" spans="1:20" ht="38.25" x14ac:dyDescent="0.2">
      <c r="A171" s="38" t="s">
        <v>1381</v>
      </c>
      <c r="B171" s="55" t="s">
        <v>484</v>
      </c>
      <c r="C171" s="69" t="s">
        <v>485</v>
      </c>
      <c r="D171" s="64" t="s">
        <v>10</v>
      </c>
      <c r="E171" s="39" t="s">
        <v>73</v>
      </c>
      <c r="F171" s="40">
        <v>31.68</v>
      </c>
      <c r="G171" s="40">
        <v>10.69</v>
      </c>
      <c r="H171" s="39">
        <f t="shared" si="105"/>
        <v>42.37</v>
      </c>
      <c r="I171" s="41">
        <f t="shared" si="106"/>
        <v>158.4</v>
      </c>
      <c r="J171" s="41">
        <f t="shared" si="107"/>
        <v>53.45</v>
      </c>
      <c r="K171" s="41">
        <f t="shared" si="108"/>
        <v>211.85</v>
      </c>
      <c r="L171" s="1"/>
      <c r="M171" s="1"/>
      <c r="N171" s="1"/>
    </row>
    <row r="172" spans="1:20" ht="38.25" x14ac:dyDescent="0.2">
      <c r="A172" s="38" t="s">
        <v>1382</v>
      </c>
      <c r="B172" s="55" t="s">
        <v>147</v>
      </c>
      <c r="C172" s="69" t="s">
        <v>148</v>
      </c>
      <c r="D172" s="64" t="s">
        <v>10</v>
      </c>
      <c r="E172" s="39" t="s">
        <v>139</v>
      </c>
      <c r="F172" s="40">
        <v>17</v>
      </c>
      <c r="G172" s="40">
        <v>8.4499999999999993</v>
      </c>
      <c r="H172" s="39">
        <f t="shared" si="105"/>
        <v>25.45</v>
      </c>
      <c r="I172" s="41">
        <f t="shared" si="106"/>
        <v>119</v>
      </c>
      <c r="J172" s="41">
        <f t="shared" si="107"/>
        <v>59.15</v>
      </c>
      <c r="K172" s="41">
        <f t="shared" si="108"/>
        <v>178.15</v>
      </c>
      <c r="L172" s="1"/>
      <c r="M172" s="7"/>
      <c r="N172" s="8"/>
      <c r="O172" s="1"/>
      <c r="P172" s="1"/>
      <c r="Q172" s="1"/>
      <c r="R172" s="1"/>
      <c r="S172" s="1"/>
      <c r="T172" s="1"/>
    </row>
    <row r="173" spans="1:20" ht="38.25" x14ac:dyDescent="0.2">
      <c r="A173" s="38" t="s">
        <v>1383</v>
      </c>
      <c r="B173" s="55" t="s">
        <v>486</v>
      </c>
      <c r="C173" s="69" t="s">
        <v>487</v>
      </c>
      <c r="D173" s="64" t="s">
        <v>10</v>
      </c>
      <c r="E173" s="39" t="s">
        <v>72</v>
      </c>
      <c r="F173" s="40">
        <v>30.1</v>
      </c>
      <c r="G173" s="40">
        <v>10.130000000000001</v>
      </c>
      <c r="H173" s="39">
        <f t="shared" si="105"/>
        <v>40.229999999999997</v>
      </c>
      <c r="I173" s="41">
        <f t="shared" si="106"/>
        <v>120.4</v>
      </c>
      <c r="J173" s="41">
        <f t="shared" si="107"/>
        <v>40.520000000000003</v>
      </c>
      <c r="K173" s="41">
        <f t="shared" si="108"/>
        <v>160.91999999999999</v>
      </c>
      <c r="L173" s="1"/>
      <c r="M173" s="1"/>
      <c r="N173" s="1"/>
    </row>
    <row r="174" spans="1:20" ht="38.25" x14ac:dyDescent="0.2">
      <c r="A174" s="38" t="s">
        <v>1384</v>
      </c>
      <c r="B174" s="55" t="s">
        <v>137</v>
      </c>
      <c r="C174" s="69" t="s">
        <v>138</v>
      </c>
      <c r="D174" s="64" t="s">
        <v>71</v>
      </c>
      <c r="E174" s="39" t="s">
        <v>488</v>
      </c>
      <c r="F174" s="40">
        <v>20.14</v>
      </c>
      <c r="G174" s="40">
        <v>12.11</v>
      </c>
      <c r="H174" s="39">
        <f t="shared" si="105"/>
        <v>32.25</v>
      </c>
      <c r="I174" s="41">
        <f t="shared" si="106"/>
        <v>1505.26</v>
      </c>
      <c r="J174" s="41">
        <f t="shared" si="107"/>
        <v>905.1</v>
      </c>
      <c r="K174" s="41">
        <f t="shared" si="108"/>
        <v>2410.36</v>
      </c>
      <c r="L174" s="1"/>
      <c r="M174" s="1"/>
      <c r="N174" s="1"/>
    </row>
    <row r="175" spans="1:20" ht="38.25" x14ac:dyDescent="0.2">
      <c r="A175" s="38" t="s">
        <v>1385</v>
      </c>
      <c r="B175" s="55" t="s">
        <v>489</v>
      </c>
      <c r="C175" s="69" t="s">
        <v>490</v>
      </c>
      <c r="D175" s="64" t="s">
        <v>71</v>
      </c>
      <c r="E175" s="39" t="s">
        <v>491</v>
      </c>
      <c r="F175" s="40">
        <v>11.38</v>
      </c>
      <c r="G175" s="40">
        <v>13.48</v>
      </c>
      <c r="H175" s="39">
        <f t="shared" si="105"/>
        <v>24.86</v>
      </c>
      <c r="I175" s="41">
        <f t="shared" si="106"/>
        <v>237.27</v>
      </c>
      <c r="J175" s="41">
        <f t="shared" si="107"/>
        <v>281.06</v>
      </c>
      <c r="K175" s="41">
        <f t="shared" si="108"/>
        <v>518.33000000000004</v>
      </c>
      <c r="L175" s="1"/>
      <c r="M175" s="7" t="s">
        <v>47</v>
      </c>
      <c r="N175" s="8"/>
      <c r="O175" s="1"/>
      <c r="P175" s="1"/>
      <c r="Q175" s="1"/>
      <c r="R175" s="1"/>
      <c r="S175" s="1"/>
      <c r="T175" s="1"/>
    </row>
    <row r="176" spans="1:20" ht="38.25" x14ac:dyDescent="0.2">
      <c r="A176" s="38" t="s">
        <v>1386</v>
      </c>
      <c r="B176" s="55" t="s">
        <v>492</v>
      </c>
      <c r="C176" s="69" t="s">
        <v>493</v>
      </c>
      <c r="D176" s="64" t="s">
        <v>71</v>
      </c>
      <c r="E176" s="39" t="s">
        <v>494</v>
      </c>
      <c r="F176" s="40">
        <v>16.399999999999999</v>
      </c>
      <c r="G176" s="40">
        <v>14.63</v>
      </c>
      <c r="H176" s="39">
        <f t="shared" si="105"/>
        <v>31.03</v>
      </c>
      <c r="I176" s="41">
        <f t="shared" si="106"/>
        <v>991.54</v>
      </c>
      <c r="J176" s="41">
        <f t="shared" si="107"/>
        <v>884.53</v>
      </c>
      <c r="K176" s="41">
        <f t="shared" si="108"/>
        <v>1876.07</v>
      </c>
      <c r="L176" s="1"/>
      <c r="M176" s="7" t="s">
        <v>47</v>
      </c>
      <c r="N176" s="8"/>
      <c r="O176" s="1"/>
      <c r="P176" s="1"/>
      <c r="Q176" s="1"/>
      <c r="R176" s="1"/>
      <c r="S176" s="1"/>
      <c r="T176" s="1"/>
    </row>
    <row r="177" spans="1:20" ht="38.25" x14ac:dyDescent="0.2">
      <c r="A177" s="38" t="s">
        <v>1387</v>
      </c>
      <c r="B177" s="55" t="s">
        <v>495</v>
      </c>
      <c r="C177" s="69" t="s">
        <v>496</v>
      </c>
      <c r="D177" s="64" t="s">
        <v>71</v>
      </c>
      <c r="E177" s="39" t="s">
        <v>497</v>
      </c>
      <c r="F177" s="40">
        <v>20.98</v>
      </c>
      <c r="G177" s="40">
        <v>17.54</v>
      </c>
      <c r="H177" s="39">
        <f t="shared" si="105"/>
        <v>38.520000000000003</v>
      </c>
      <c r="I177" s="41">
        <f t="shared" si="106"/>
        <v>1105.6500000000001</v>
      </c>
      <c r="J177" s="41">
        <f t="shared" si="107"/>
        <v>924.36</v>
      </c>
      <c r="K177" s="41">
        <f t="shared" si="108"/>
        <v>2030.01</v>
      </c>
      <c r="L177" s="1"/>
      <c r="M177" s="1"/>
      <c r="N177" s="1"/>
    </row>
    <row r="178" spans="1:20" ht="25.5" x14ac:dyDescent="0.2">
      <c r="A178" s="38" t="s">
        <v>1388</v>
      </c>
      <c r="B178" s="55" t="s">
        <v>498</v>
      </c>
      <c r="C178" s="69" t="s">
        <v>499</v>
      </c>
      <c r="D178" s="64" t="s">
        <v>71</v>
      </c>
      <c r="E178" s="39" t="s">
        <v>500</v>
      </c>
      <c r="F178" s="40">
        <v>16.54</v>
      </c>
      <c r="G178" s="40">
        <v>8.7200000000000006</v>
      </c>
      <c r="H178" s="39">
        <f t="shared" si="105"/>
        <v>25.26</v>
      </c>
      <c r="I178" s="41">
        <f t="shared" si="106"/>
        <v>129.84</v>
      </c>
      <c r="J178" s="41">
        <f t="shared" si="107"/>
        <v>68.45</v>
      </c>
      <c r="K178" s="41">
        <f t="shared" si="108"/>
        <v>198.29</v>
      </c>
      <c r="L178" s="1"/>
      <c r="M178" s="7" t="s">
        <v>47</v>
      </c>
      <c r="N178" s="8"/>
      <c r="O178" s="1"/>
      <c r="P178" s="1"/>
      <c r="Q178" s="1"/>
      <c r="R178" s="1"/>
      <c r="S178" s="1"/>
      <c r="T178" s="1"/>
    </row>
    <row r="179" spans="1:20" ht="25.5" x14ac:dyDescent="0.2">
      <c r="A179" s="38" t="s">
        <v>1389</v>
      </c>
      <c r="B179" s="55" t="s">
        <v>501</v>
      </c>
      <c r="C179" s="69" t="s">
        <v>502</v>
      </c>
      <c r="D179" s="64" t="s">
        <v>71</v>
      </c>
      <c r="E179" s="39" t="s">
        <v>503</v>
      </c>
      <c r="F179" s="40">
        <v>29.26</v>
      </c>
      <c r="G179" s="40">
        <v>13.52</v>
      </c>
      <c r="H179" s="39">
        <f t="shared" si="105"/>
        <v>42.78</v>
      </c>
      <c r="I179" s="41">
        <f t="shared" si="106"/>
        <v>605.39</v>
      </c>
      <c r="J179" s="41">
        <f t="shared" si="107"/>
        <v>279.73</v>
      </c>
      <c r="K179" s="41">
        <f t="shared" si="108"/>
        <v>885.12</v>
      </c>
      <c r="L179" s="1"/>
      <c r="M179" s="7" t="s">
        <v>47</v>
      </c>
      <c r="N179" s="8"/>
      <c r="O179" s="1"/>
      <c r="P179" s="1"/>
      <c r="Q179" s="1"/>
      <c r="R179" s="1"/>
      <c r="S179" s="1"/>
      <c r="T179" s="1"/>
    </row>
    <row r="180" spans="1:20" ht="25.5" x14ac:dyDescent="0.2">
      <c r="A180" s="38" t="s">
        <v>1390</v>
      </c>
      <c r="B180" s="55" t="s">
        <v>504</v>
      </c>
      <c r="C180" s="69" t="s">
        <v>505</v>
      </c>
      <c r="D180" s="64" t="s">
        <v>10</v>
      </c>
      <c r="E180" s="39" t="s">
        <v>146</v>
      </c>
      <c r="F180" s="40">
        <v>45.83</v>
      </c>
      <c r="G180" s="40">
        <v>7.96</v>
      </c>
      <c r="H180" s="39">
        <f t="shared" si="105"/>
        <v>53.79</v>
      </c>
      <c r="I180" s="41">
        <f t="shared" si="106"/>
        <v>458.3</v>
      </c>
      <c r="J180" s="41">
        <f t="shared" si="107"/>
        <v>79.599999999999994</v>
      </c>
      <c r="K180" s="41">
        <f t="shared" si="108"/>
        <v>537.9</v>
      </c>
      <c r="L180" s="1"/>
      <c r="M180" s="7" t="s">
        <v>47</v>
      </c>
      <c r="N180" s="8"/>
      <c r="O180" s="1"/>
      <c r="P180" s="1"/>
      <c r="Q180" s="1"/>
      <c r="R180" s="1"/>
      <c r="S180" s="1"/>
      <c r="T180" s="1"/>
    </row>
    <row r="181" spans="1:20" ht="25.5" x14ac:dyDescent="0.2">
      <c r="A181" s="38" t="s">
        <v>1391</v>
      </c>
      <c r="B181" s="55" t="s">
        <v>506</v>
      </c>
      <c r="C181" s="69" t="s">
        <v>507</v>
      </c>
      <c r="D181" s="64" t="s">
        <v>10</v>
      </c>
      <c r="E181" s="39" t="s">
        <v>55</v>
      </c>
      <c r="F181" s="40">
        <v>74.16</v>
      </c>
      <c r="G181" s="40">
        <v>7.96</v>
      </c>
      <c r="H181" s="39">
        <f t="shared" si="105"/>
        <v>82.12</v>
      </c>
      <c r="I181" s="41">
        <f t="shared" si="106"/>
        <v>74.16</v>
      </c>
      <c r="J181" s="41">
        <f t="shared" si="107"/>
        <v>7.96</v>
      </c>
      <c r="K181" s="41">
        <f t="shared" si="108"/>
        <v>82.12</v>
      </c>
      <c r="L181" s="1"/>
      <c r="M181" s="7" t="s">
        <v>47</v>
      </c>
      <c r="N181" s="8"/>
      <c r="O181" s="1"/>
      <c r="P181" s="1"/>
      <c r="Q181" s="1"/>
      <c r="R181" s="1"/>
      <c r="S181" s="1"/>
      <c r="T181" s="1"/>
    </row>
    <row r="182" spans="1:20" ht="25.5" x14ac:dyDescent="0.2">
      <c r="A182" s="38" t="s">
        <v>1392</v>
      </c>
      <c r="B182" s="55" t="s">
        <v>420</v>
      </c>
      <c r="C182" s="69" t="s">
        <v>421</v>
      </c>
      <c r="D182" s="64" t="s">
        <v>218</v>
      </c>
      <c r="E182" s="39" t="s">
        <v>508</v>
      </c>
      <c r="F182" s="40">
        <v>30.46</v>
      </c>
      <c r="G182" s="40">
        <v>73.14</v>
      </c>
      <c r="H182" s="39">
        <f t="shared" si="105"/>
        <v>103.6</v>
      </c>
      <c r="I182" s="41">
        <f t="shared" si="106"/>
        <v>355.47</v>
      </c>
      <c r="J182" s="41">
        <f t="shared" si="107"/>
        <v>853.54</v>
      </c>
      <c r="K182" s="41">
        <f t="shared" si="108"/>
        <v>1209.01</v>
      </c>
      <c r="L182" s="1"/>
      <c r="M182" s="1"/>
      <c r="N182" s="1"/>
    </row>
    <row r="183" spans="1:20" ht="12.75" x14ac:dyDescent="0.2">
      <c r="A183" s="38" t="s">
        <v>1393</v>
      </c>
      <c r="B183" s="55" t="s">
        <v>509</v>
      </c>
      <c r="C183" s="69" t="s">
        <v>510</v>
      </c>
      <c r="D183" s="64" t="s">
        <v>218</v>
      </c>
      <c r="E183" s="39" t="s">
        <v>511</v>
      </c>
      <c r="F183" s="40">
        <v>18.46</v>
      </c>
      <c r="G183" s="40">
        <v>44.35</v>
      </c>
      <c r="H183" s="39">
        <f t="shared" si="105"/>
        <v>62.81</v>
      </c>
      <c r="I183" s="41">
        <f t="shared" si="106"/>
        <v>194.38</v>
      </c>
      <c r="J183" s="41">
        <f t="shared" si="107"/>
        <v>467.01</v>
      </c>
      <c r="K183" s="41">
        <f t="shared" si="108"/>
        <v>661.39</v>
      </c>
      <c r="L183" s="1"/>
      <c r="M183" s="1"/>
      <c r="N183" s="1"/>
    </row>
    <row r="184" spans="1:20" ht="12.75" x14ac:dyDescent="0.2">
      <c r="A184" s="10" t="s">
        <v>1394</v>
      </c>
      <c r="B184" s="54"/>
      <c r="C184" s="70" t="s">
        <v>512</v>
      </c>
      <c r="D184" s="63"/>
      <c r="E184" s="11"/>
      <c r="F184" s="138"/>
      <c r="G184" s="138"/>
      <c r="H184" s="11"/>
      <c r="I184" s="9">
        <f>SUM(I185:I196)</f>
        <v>2903.37</v>
      </c>
      <c r="J184" s="9">
        <f t="shared" ref="J184:K184" si="109">SUM(J185:J196)</f>
        <v>2154.77</v>
      </c>
      <c r="K184" s="9">
        <f t="shared" si="109"/>
        <v>5058.1400000000003</v>
      </c>
      <c r="L184" s="1"/>
      <c r="M184" s="7" t="s">
        <v>47</v>
      </c>
      <c r="N184" s="8"/>
      <c r="O184" s="1"/>
      <c r="P184" s="1"/>
      <c r="Q184" s="1"/>
      <c r="R184" s="1"/>
      <c r="S184" s="1"/>
      <c r="T184" s="1"/>
    </row>
    <row r="185" spans="1:20" ht="25.5" x14ac:dyDescent="0.2">
      <c r="A185" s="38" t="s">
        <v>1395</v>
      </c>
      <c r="B185" s="55" t="s">
        <v>420</v>
      </c>
      <c r="C185" s="69" t="s">
        <v>421</v>
      </c>
      <c r="D185" s="64" t="s">
        <v>218</v>
      </c>
      <c r="E185" s="39" t="s">
        <v>513</v>
      </c>
      <c r="F185" s="40">
        <v>30.46</v>
      </c>
      <c r="G185" s="40">
        <v>73.14</v>
      </c>
      <c r="H185" s="39">
        <f t="shared" ref="H185:H196" si="110">F185+G185</f>
        <v>103.6</v>
      </c>
      <c r="I185" s="41">
        <f t="shared" ref="I185:I196" si="111">F185*E185</f>
        <v>126.41</v>
      </c>
      <c r="J185" s="41">
        <f t="shared" ref="J185:J196" si="112">G185*E185</f>
        <v>303.52999999999997</v>
      </c>
      <c r="K185" s="41">
        <f t="shared" ref="K185:K196" si="113">I185+J185</f>
        <v>429.94</v>
      </c>
      <c r="L185" s="1"/>
      <c r="M185" s="7" t="s">
        <v>47</v>
      </c>
      <c r="N185" s="8"/>
      <c r="O185" s="1"/>
      <c r="P185" s="1"/>
      <c r="Q185" s="1"/>
      <c r="R185" s="1"/>
      <c r="S185" s="1"/>
      <c r="T185" s="1"/>
    </row>
    <row r="186" spans="1:20" ht="25.5" x14ac:dyDescent="0.2">
      <c r="A186" s="38" t="s">
        <v>1396</v>
      </c>
      <c r="B186" s="55" t="s">
        <v>301</v>
      </c>
      <c r="C186" s="69" t="s">
        <v>302</v>
      </c>
      <c r="D186" s="64" t="s">
        <v>218</v>
      </c>
      <c r="E186" s="39" t="s">
        <v>307</v>
      </c>
      <c r="F186" s="40">
        <v>32.869999999999997</v>
      </c>
      <c r="G186" s="40">
        <v>87.54</v>
      </c>
      <c r="H186" s="39">
        <f t="shared" si="110"/>
        <v>120.41</v>
      </c>
      <c r="I186" s="41">
        <f t="shared" si="111"/>
        <v>71.66</v>
      </c>
      <c r="J186" s="41">
        <f t="shared" si="112"/>
        <v>190.84</v>
      </c>
      <c r="K186" s="41">
        <f t="shared" si="113"/>
        <v>262.5</v>
      </c>
      <c r="L186" s="1"/>
      <c r="M186" s="1"/>
      <c r="N186" s="1"/>
    </row>
    <row r="187" spans="1:20" ht="12.75" x14ac:dyDescent="0.2">
      <c r="A187" s="38" t="s">
        <v>1397</v>
      </c>
      <c r="B187" s="55" t="s">
        <v>509</v>
      </c>
      <c r="C187" s="69" t="s">
        <v>510</v>
      </c>
      <c r="D187" s="64" t="s">
        <v>218</v>
      </c>
      <c r="E187" s="39" t="s">
        <v>514</v>
      </c>
      <c r="F187" s="40">
        <v>18.46</v>
      </c>
      <c r="G187" s="40">
        <v>44.35</v>
      </c>
      <c r="H187" s="39">
        <f t="shared" si="110"/>
        <v>62.81</v>
      </c>
      <c r="I187" s="41">
        <f t="shared" si="111"/>
        <v>69.23</v>
      </c>
      <c r="J187" s="41">
        <f t="shared" si="112"/>
        <v>166.31</v>
      </c>
      <c r="K187" s="41">
        <f t="shared" si="113"/>
        <v>235.54</v>
      </c>
      <c r="L187" s="1"/>
      <c r="M187" s="1"/>
      <c r="N187" s="1"/>
    </row>
    <row r="188" spans="1:20" ht="51" x14ac:dyDescent="0.2">
      <c r="A188" s="38" t="s">
        <v>1398</v>
      </c>
      <c r="B188" s="55" t="s">
        <v>515</v>
      </c>
      <c r="C188" s="69" t="s">
        <v>516</v>
      </c>
      <c r="D188" s="64" t="s">
        <v>217</v>
      </c>
      <c r="E188" s="39" t="s">
        <v>517</v>
      </c>
      <c r="F188" s="40">
        <v>67.72</v>
      </c>
      <c r="G188" s="40">
        <v>21.51</v>
      </c>
      <c r="H188" s="39">
        <f t="shared" si="110"/>
        <v>89.23</v>
      </c>
      <c r="I188" s="41">
        <f t="shared" si="111"/>
        <v>704.29</v>
      </c>
      <c r="J188" s="41">
        <f t="shared" si="112"/>
        <v>223.7</v>
      </c>
      <c r="K188" s="41">
        <f t="shared" si="113"/>
        <v>927.99</v>
      </c>
      <c r="L188" s="1"/>
      <c r="M188" s="7" t="s">
        <v>47</v>
      </c>
      <c r="N188" s="8"/>
      <c r="O188" s="1"/>
      <c r="P188" s="1"/>
      <c r="Q188" s="1"/>
      <c r="R188" s="1"/>
      <c r="S188" s="1"/>
      <c r="T188" s="1"/>
    </row>
    <row r="189" spans="1:20" ht="24" x14ac:dyDescent="0.2">
      <c r="A189" s="38" t="s">
        <v>1399</v>
      </c>
      <c r="B189" s="55" t="s">
        <v>518</v>
      </c>
      <c r="C189" s="69" t="s">
        <v>519</v>
      </c>
      <c r="D189" s="64" t="s">
        <v>218</v>
      </c>
      <c r="E189" s="39" t="s">
        <v>520</v>
      </c>
      <c r="F189" s="40">
        <v>97.21</v>
      </c>
      <c r="G189" s="40">
        <v>241.49</v>
      </c>
      <c r="H189" s="39">
        <f t="shared" si="110"/>
        <v>338.7</v>
      </c>
      <c r="I189" s="41">
        <f t="shared" si="111"/>
        <v>25.27</v>
      </c>
      <c r="J189" s="41">
        <f t="shared" si="112"/>
        <v>62.79</v>
      </c>
      <c r="K189" s="41">
        <f t="shared" si="113"/>
        <v>88.06</v>
      </c>
      <c r="L189" s="1"/>
      <c r="M189" s="7" t="s">
        <v>47</v>
      </c>
      <c r="N189" s="8"/>
      <c r="O189" s="1"/>
      <c r="P189" s="1"/>
      <c r="Q189" s="1"/>
      <c r="R189" s="1"/>
      <c r="S189" s="1"/>
      <c r="T189" s="1"/>
    </row>
    <row r="190" spans="1:20" ht="63.75" x14ac:dyDescent="0.2">
      <c r="A190" s="38" t="s">
        <v>1400</v>
      </c>
      <c r="B190" s="55" t="s">
        <v>374</v>
      </c>
      <c r="C190" s="69" t="s">
        <v>521</v>
      </c>
      <c r="D190" s="64" t="s">
        <v>217</v>
      </c>
      <c r="E190" s="39" t="s">
        <v>522</v>
      </c>
      <c r="F190" s="40">
        <v>74.05</v>
      </c>
      <c r="G190" s="40">
        <v>31.13</v>
      </c>
      <c r="H190" s="39">
        <f t="shared" si="110"/>
        <v>105.18</v>
      </c>
      <c r="I190" s="41">
        <f t="shared" si="111"/>
        <v>868.61</v>
      </c>
      <c r="J190" s="41">
        <f t="shared" si="112"/>
        <v>365.15</v>
      </c>
      <c r="K190" s="41">
        <f t="shared" si="113"/>
        <v>1233.76</v>
      </c>
      <c r="L190" s="1"/>
      <c r="M190" s="1"/>
      <c r="N190" s="1"/>
    </row>
    <row r="191" spans="1:20" ht="25.5" x14ac:dyDescent="0.2">
      <c r="A191" s="38" t="s">
        <v>1401</v>
      </c>
      <c r="B191" s="55" t="s">
        <v>334</v>
      </c>
      <c r="C191" s="69" t="s">
        <v>335</v>
      </c>
      <c r="D191" s="64" t="s">
        <v>217</v>
      </c>
      <c r="E191" s="39" t="s">
        <v>522</v>
      </c>
      <c r="F191" s="40">
        <v>22.35</v>
      </c>
      <c r="G191" s="40">
        <v>28.37</v>
      </c>
      <c r="H191" s="39">
        <f t="shared" si="110"/>
        <v>50.72</v>
      </c>
      <c r="I191" s="41">
        <f t="shared" si="111"/>
        <v>262.17</v>
      </c>
      <c r="J191" s="41">
        <f t="shared" si="112"/>
        <v>332.78</v>
      </c>
      <c r="K191" s="41">
        <f t="shared" si="113"/>
        <v>594.95000000000005</v>
      </c>
      <c r="L191" s="1"/>
      <c r="M191" s="7" t="s">
        <v>47</v>
      </c>
      <c r="N191" s="8"/>
      <c r="O191" s="1"/>
      <c r="P191" s="1"/>
      <c r="Q191" s="1"/>
      <c r="R191" s="1"/>
      <c r="S191" s="1"/>
      <c r="T191" s="1"/>
    </row>
    <row r="192" spans="1:20" ht="25.5" x14ac:dyDescent="0.2">
      <c r="A192" s="38" t="s">
        <v>1402</v>
      </c>
      <c r="B192" s="55" t="s">
        <v>430</v>
      </c>
      <c r="C192" s="69" t="s">
        <v>431</v>
      </c>
      <c r="D192" s="64" t="s">
        <v>217</v>
      </c>
      <c r="E192" s="39" t="s">
        <v>522</v>
      </c>
      <c r="F192" s="40">
        <v>15.38</v>
      </c>
      <c r="G192" s="40">
        <v>16.05</v>
      </c>
      <c r="H192" s="39">
        <f t="shared" si="110"/>
        <v>31.43</v>
      </c>
      <c r="I192" s="41">
        <f t="shared" si="111"/>
        <v>180.41</v>
      </c>
      <c r="J192" s="41">
        <f t="shared" si="112"/>
        <v>188.27</v>
      </c>
      <c r="K192" s="41">
        <f t="shared" si="113"/>
        <v>368.68</v>
      </c>
      <c r="L192" s="1"/>
      <c r="M192" s="7" t="s">
        <v>47</v>
      </c>
      <c r="N192" s="8"/>
      <c r="O192" s="1"/>
      <c r="P192" s="1"/>
      <c r="Q192" s="1"/>
      <c r="R192" s="1"/>
      <c r="S192" s="1"/>
      <c r="T192" s="1"/>
    </row>
    <row r="193" spans="1:20" ht="12.75" x14ac:dyDescent="0.2">
      <c r="A193" s="38" t="s">
        <v>1403</v>
      </c>
      <c r="B193" s="55" t="s">
        <v>523</v>
      </c>
      <c r="C193" s="69" t="s">
        <v>524</v>
      </c>
      <c r="D193" s="64" t="s">
        <v>10</v>
      </c>
      <c r="E193" s="39" t="s">
        <v>72</v>
      </c>
      <c r="F193" s="40">
        <v>26.91</v>
      </c>
      <c r="G193" s="40">
        <v>8.8699999999999992</v>
      </c>
      <c r="H193" s="39">
        <f t="shared" si="110"/>
        <v>35.78</v>
      </c>
      <c r="I193" s="41">
        <f t="shared" si="111"/>
        <v>107.64</v>
      </c>
      <c r="J193" s="41">
        <f t="shared" si="112"/>
        <v>35.479999999999997</v>
      </c>
      <c r="K193" s="41">
        <f t="shared" si="113"/>
        <v>143.12</v>
      </c>
      <c r="L193" s="1"/>
      <c r="M193" s="7" t="s">
        <v>47</v>
      </c>
      <c r="N193" s="8"/>
      <c r="O193" s="1"/>
      <c r="P193" s="1"/>
      <c r="Q193" s="1"/>
      <c r="R193" s="1"/>
      <c r="S193" s="1"/>
      <c r="T193" s="1"/>
    </row>
    <row r="194" spans="1:20" ht="12.75" x14ac:dyDescent="0.2">
      <c r="A194" s="38" t="s">
        <v>1404</v>
      </c>
      <c r="B194" s="55" t="s">
        <v>525</v>
      </c>
      <c r="C194" s="69" t="s">
        <v>526</v>
      </c>
      <c r="D194" s="64" t="s">
        <v>10</v>
      </c>
      <c r="E194" s="39" t="s">
        <v>55</v>
      </c>
      <c r="F194" s="40">
        <v>125.77</v>
      </c>
      <c r="G194" s="40">
        <v>41.44</v>
      </c>
      <c r="H194" s="39">
        <f t="shared" si="110"/>
        <v>167.21</v>
      </c>
      <c r="I194" s="41">
        <f t="shared" si="111"/>
        <v>125.77</v>
      </c>
      <c r="J194" s="41">
        <f t="shared" si="112"/>
        <v>41.44</v>
      </c>
      <c r="K194" s="41">
        <f t="shared" si="113"/>
        <v>167.21</v>
      </c>
      <c r="L194" s="1"/>
      <c r="M194" s="7" t="s">
        <v>47</v>
      </c>
      <c r="N194" s="8"/>
      <c r="O194" s="1"/>
      <c r="P194" s="1"/>
      <c r="Q194" s="1"/>
      <c r="R194" s="1"/>
      <c r="S194" s="1"/>
      <c r="T194" s="1"/>
    </row>
    <row r="195" spans="1:20" ht="51" x14ac:dyDescent="0.2">
      <c r="A195" s="38" t="s">
        <v>1405</v>
      </c>
      <c r="B195" s="55" t="s">
        <v>527</v>
      </c>
      <c r="C195" s="69" t="s">
        <v>528</v>
      </c>
      <c r="D195" s="64" t="s">
        <v>217</v>
      </c>
      <c r="E195" s="39" t="s">
        <v>529</v>
      </c>
      <c r="F195" s="40">
        <v>72.83</v>
      </c>
      <c r="G195" s="40">
        <v>21.78</v>
      </c>
      <c r="H195" s="39">
        <f t="shared" si="110"/>
        <v>94.61</v>
      </c>
      <c r="I195" s="41">
        <f t="shared" si="111"/>
        <v>134.01</v>
      </c>
      <c r="J195" s="41">
        <f t="shared" si="112"/>
        <v>40.08</v>
      </c>
      <c r="K195" s="41">
        <f t="shared" si="113"/>
        <v>174.09</v>
      </c>
      <c r="L195" s="1"/>
      <c r="M195" s="1"/>
      <c r="N195" s="1"/>
    </row>
    <row r="196" spans="1:20" ht="38.25" x14ac:dyDescent="0.2">
      <c r="A196" s="38" t="s">
        <v>1406</v>
      </c>
      <c r="B196" s="55" t="s">
        <v>530</v>
      </c>
      <c r="C196" s="69" t="s">
        <v>531</v>
      </c>
      <c r="D196" s="64" t="s">
        <v>71</v>
      </c>
      <c r="E196" s="39" t="s">
        <v>146</v>
      </c>
      <c r="F196" s="40">
        <v>22.79</v>
      </c>
      <c r="G196" s="40">
        <v>20.440000000000001</v>
      </c>
      <c r="H196" s="39">
        <f t="shared" si="110"/>
        <v>43.23</v>
      </c>
      <c r="I196" s="41">
        <f t="shared" si="111"/>
        <v>227.9</v>
      </c>
      <c r="J196" s="41">
        <f t="shared" si="112"/>
        <v>204.4</v>
      </c>
      <c r="K196" s="41">
        <f t="shared" si="113"/>
        <v>432.3</v>
      </c>
      <c r="L196" s="1"/>
      <c r="M196" s="7" t="s">
        <v>47</v>
      </c>
      <c r="N196" s="8"/>
      <c r="O196" s="1"/>
      <c r="P196" s="1"/>
      <c r="Q196" s="1"/>
      <c r="R196" s="1"/>
      <c r="S196" s="1"/>
      <c r="T196" s="1"/>
    </row>
    <row r="197" spans="1:20" ht="12.75" x14ac:dyDescent="0.2">
      <c r="A197" s="10" t="s">
        <v>1407</v>
      </c>
      <c r="B197" s="54"/>
      <c r="C197" s="70" t="s">
        <v>545</v>
      </c>
      <c r="D197" s="63"/>
      <c r="E197" s="11"/>
      <c r="F197" s="138"/>
      <c r="G197" s="138"/>
      <c r="H197" s="11"/>
      <c r="I197" s="9">
        <f>SUM(I198:I203)</f>
        <v>1575.77</v>
      </c>
      <c r="J197" s="9">
        <f t="shared" ref="J197:K197" si="114">SUM(J198:J203)</f>
        <v>892.26</v>
      </c>
      <c r="K197" s="9">
        <f t="shared" si="114"/>
        <v>2468.0300000000002</v>
      </c>
      <c r="L197" s="1"/>
      <c r="M197" s="1"/>
      <c r="N197" s="1"/>
    </row>
    <row r="198" spans="1:20" ht="24" x14ac:dyDescent="0.2">
      <c r="A198" s="38" t="s">
        <v>1408</v>
      </c>
      <c r="B198" s="55" t="s">
        <v>546</v>
      </c>
      <c r="C198" s="69" t="s">
        <v>547</v>
      </c>
      <c r="D198" s="64" t="s">
        <v>71</v>
      </c>
      <c r="E198" s="39" t="s">
        <v>158</v>
      </c>
      <c r="F198" s="40">
        <v>6.44</v>
      </c>
      <c r="G198" s="40">
        <v>4.29</v>
      </c>
      <c r="H198" s="39">
        <f t="shared" ref="H198:H203" si="115">F198+G198</f>
        <v>10.73</v>
      </c>
      <c r="I198" s="41">
        <f t="shared" ref="I198:I203" si="116">F198*E198</f>
        <v>257.60000000000002</v>
      </c>
      <c r="J198" s="41">
        <f t="shared" ref="J198:J203" si="117">G198*E198</f>
        <v>171.6</v>
      </c>
      <c r="K198" s="41">
        <f t="shared" ref="K198:K203" si="118">I198+J198</f>
        <v>429.2</v>
      </c>
      <c r="L198" s="1"/>
      <c r="M198" s="7" t="s">
        <v>47</v>
      </c>
      <c r="N198" s="8"/>
      <c r="O198" s="1"/>
      <c r="P198" s="1"/>
      <c r="Q198" s="1"/>
      <c r="R198" s="1"/>
      <c r="S198" s="1"/>
      <c r="T198" s="1"/>
    </row>
    <row r="199" spans="1:20" ht="38.25" x14ac:dyDescent="0.2">
      <c r="A199" s="38" t="s">
        <v>1409</v>
      </c>
      <c r="B199" s="55" t="s">
        <v>530</v>
      </c>
      <c r="C199" s="69" t="s">
        <v>531</v>
      </c>
      <c r="D199" s="64" t="s">
        <v>71</v>
      </c>
      <c r="E199" s="39" t="s">
        <v>97</v>
      </c>
      <c r="F199" s="40">
        <v>22.79</v>
      </c>
      <c r="G199" s="40">
        <v>20.440000000000001</v>
      </c>
      <c r="H199" s="39">
        <f t="shared" si="115"/>
        <v>43.23</v>
      </c>
      <c r="I199" s="41">
        <f t="shared" si="116"/>
        <v>455.8</v>
      </c>
      <c r="J199" s="41">
        <f t="shared" si="117"/>
        <v>408.8</v>
      </c>
      <c r="K199" s="41">
        <f t="shared" si="118"/>
        <v>864.6</v>
      </c>
      <c r="L199" s="1"/>
      <c r="M199" s="7" t="s">
        <v>47</v>
      </c>
      <c r="N199" s="8"/>
      <c r="O199" s="1"/>
      <c r="P199" s="1"/>
      <c r="Q199" s="1"/>
      <c r="R199" s="1"/>
      <c r="S199" s="1"/>
      <c r="T199" s="1"/>
    </row>
    <row r="200" spans="1:20" ht="25.5" x14ac:dyDescent="0.2">
      <c r="A200" s="38" t="s">
        <v>1410</v>
      </c>
      <c r="B200" s="55" t="s">
        <v>420</v>
      </c>
      <c r="C200" s="69" t="s">
        <v>421</v>
      </c>
      <c r="D200" s="64" t="s">
        <v>218</v>
      </c>
      <c r="E200" s="39" t="s">
        <v>548</v>
      </c>
      <c r="F200" s="40">
        <v>30.46</v>
      </c>
      <c r="G200" s="40">
        <v>73.14</v>
      </c>
      <c r="H200" s="39">
        <f t="shared" si="115"/>
        <v>103.6</v>
      </c>
      <c r="I200" s="41">
        <f t="shared" si="116"/>
        <v>48.74</v>
      </c>
      <c r="J200" s="41">
        <f t="shared" si="117"/>
        <v>117.02</v>
      </c>
      <c r="K200" s="41">
        <f t="shared" si="118"/>
        <v>165.76</v>
      </c>
      <c r="L200" s="1"/>
      <c r="M200" s="1"/>
      <c r="N200" s="1"/>
    </row>
    <row r="201" spans="1:20" ht="12.75" x14ac:dyDescent="0.2">
      <c r="A201" s="38" t="s">
        <v>1411</v>
      </c>
      <c r="B201" s="55" t="s">
        <v>509</v>
      </c>
      <c r="C201" s="69" t="s">
        <v>510</v>
      </c>
      <c r="D201" s="64" t="s">
        <v>218</v>
      </c>
      <c r="E201" s="39" t="s">
        <v>549</v>
      </c>
      <c r="F201" s="40">
        <v>18.46</v>
      </c>
      <c r="G201" s="40">
        <v>44.35</v>
      </c>
      <c r="H201" s="39">
        <f t="shared" si="115"/>
        <v>62.81</v>
      </c>
      <c r="I201" s="41">
        <f t="shared" si="116"/>
        <v>26.58</v>
      </c>
      <c r="J201" s="41">
        <f t="shared" si="117"/>
        <v>63.86</v>
      </c>
      <c r="K201" s="41">
        <f t="shared" si="118"/>
        <v>90.44</v>
      </c>
      <c r="L201" s="1"/>
      <c r="M201" s="7" t="s">
        <v>47</v>
      </c>
      <c r="N201" s="8"/>
      <c r="O201" s="1"/>
      <c r="P201" s="1"/>
      <c r="Q201" s="1"/>
      <c r="R201" s="1"/>
      <c r="S201" s="1"/>
      <c r="T201" s="1"/>
    </row>
    <row r="202" spans="1:20" ht="25.5" x14ac:dyDescent="0.2">
      <c r="A202" s="38" t="s">
        <v>1412</v>
      </c>
      <c r="B202" s="55" t="s">
        <v>258</v>
      </c>
      <c r="C202" s="69" t="s">
        <v>259</v>
      </c>
      <c r="D202" s="64" t="s">
        <v>218</v>
      </c>
      <c r="E202" s="39" t="s">
        <v>260</v>
      </c>
      <c r="F202" s="40">
        <v>226.33</v>
      </c>
      <c r="G202" s="40">
        <v>503.87</v>
      </c>
      <c r="H202" s="39">
        <f t="shared" si="115"/>
        <v>730.2</v>
      </c>
      <c r="I202" s="41">
        <f t="shared" si="116"/>
        <v>45.27</v>
      </c>
      <c r="J202" s="41">
        <f t="shared" si="117"/>
        <v>100.77</v>
      </c>
      <c r="K202" s="41">
        <f t="shared" si="118"/>
        <v>146.04</v>
      </c>
      <c r="L202" s="1"/>
      <c r="M202" s="7" t="s">
        <v>47</v>
      </c>
      <c r="N202" s="8"/>
      <c r="O202" s="1"/>
      <c r="P202" s="1"/>
      <c r="Q202" s="1"/>
      <c r="R202" s="1"/>
      <c r="S202" s="1"/>
      <c r="T202" s="1"/>
    </row>
    <row r="203" spans="1:20" ht="25.5" x14ac:dyDescent="0.2">
      <c r="A203" s="38" t="s">
        <v>1413</v>
      </c>
      <c r="B203" s="55" t="s">
        <v>550</v>
      </c>
      <c r="C203" s="69" t="s">
        <v>551</v>
      </c>
      <c r="D203" s="64" t="s">
        <v>218</v>
      </c>
      <c r="E203" s="39" t="s">
        <v>552</v>
      </c>
      <c r="F203" s="40">
        <v>927.22</v>
      </c>
      <c r="G203" s="40">
        <v>37.76</v>
      </c>
      <c r="H203" s="39">
        <f t="shared" si="115"/>
        <v>964.98</v>
      </c>
      <c r="I203" s="41">
        <f t="shared" si="116"/>
        <v>741.78</v>
      </c>
      <c r="J203" s="41">
        <f t="shared" si="117"/>
        <v>30.21</v>
      </c>
      <c r="K203" s="41">
        <f t="shared" si="118"/>
        <v>771.99</v>
      </c>
      <c r="L203" s="1"/>
      <c r="M203" s="7" t="s">
        <v>47</v>
      </c>
      <c r="N203" s="8"/>
      <c r="O203" s="1"/>
      <c r="P203" s="1"/>
      <c r="Q203" s="1"/>
      <c r="R203" s="1"/>
      <c r="S203" s="1"/>
      <c r="T203" s="1"/>
    </row>
    <row r="204" spans="1:20" ht="12.75" x14ac:dyDescent="0.2">
      <c r="A204" s="10" t="s">
        <v>1414</v>
      </c>
      <c r="B204" s="54"/>
      <c r="C204" s="70" t="s">
        <v>553</v>
      </c>
      <c r="D204" s="63"/>
      <c r="E204" s="11"/>
      <c r="F204" s="138"/>
      <c r="G204" s="138"/>
      <c r="H204" s="11"/>
      <c r="I204" s="9">
        <f>SUM(I205:I210)</f>
        <v>197.57</v>
      </c>
      <c r="J204" s="9">
        <f t="shared" ref="J204:K204" si="119">SUM(J205:J210)</f>
        <v>123.92</v>
      </c>
      <c r="K204" s="9">
        <f t="shared" si="119"/>
        <v>321.49</v>
      </c>
      <c r="L204" s="1"/>
      <c r="M204" s="1"/>
      <c r="N204" s="1"/>
    </row>
    <row r="205" spans="1:20" ht="25.5" x14ac:dyDescent="0.2">
      <c r="A205" s="38" t="s">
        <v>1415</v>
      </c>
      <c r="B205" s="55" t="s">
        <v>301</v>
      </c>
      <c r="C205" s="69" t="s">
        <v>302</v>
      </c>
      <c r="D205" s="64" t="s">
        <v>218</v>
      </c>
      <c r="E205" s="39" t="s">
        <v>554</v>
      </c>
      <c r="F205" s="40">
        <v>32.869999999999997</v>
      </c>
      <c r="G205" s="40">
        <v>87.54</v>
      </c>
      <c r="H205" s="39">
        <f t="shared" ref="H205:H210" si="120">F205+G205</f>
        <v>120.41</v>
      </c>
      <c r="I205" s="41">
        <f t="shared" ref="I205:I210" si="121">F205*E205</f>
        <v>4.2699999999999996</v>
      </c>
      <c r="J205" s="41">
        <f t="shared" ref="J205:J210" si="122">G205*E205</f>
        <v>11.38</v>
      </c>
      <c r="K205" s="41">
        <f t="shared" ref="K205:K210" si="123">I205+J205</f>
        <v>15.65</v>
      </c>
      <c r="L205" s="1"/>
      <c r="M205" s="1"/>
      <c r="N205" s="1"/>
    </row>
    <row r="206" spans="1:20" ht="38.25" x14ac:dyDescent="0.2">
      <c r="A206" s="38" t="s">
        <v>1202</v>
      </c>
      <c r="B206" s="55" t="s">
        <v>374</v>
      </c>
      <c r="C206" s="69" t="s">
        <v>375</v>
      </c>
      <c r="D206" s="64" t="s">
        <v>217</v>
      </c>
      <c r="E206" s="39" t="s">
        <v>555</v>
      </c>
      <c r="F206" s="40">
        <v>74.05</v>
      </c>
      <c r="G206" s="40">
        <v>31.13</v>
      </c>
      <c r="H206" s="39">
        <f t="shared" si="120"/>
        <v>105.18</v>
      </c>
      <c r="I206" s="41">
        <f t="shared" si="121"/>
        <v>94.78</v>
      </c>
      <c r="J206" s="41">
        <f t="shared" si="122"/>
        <v>39.85</v>
      </c>
      <c r="K206" s="41">
        <f t="shared" si="123"/>
        <v>134.63</v>
      </c>
      <c r="L206" s="1"/>
      <c r="M206" s="7" t="s">
        <v>47</v>
      </c>
      <c r="N206" s="8"/>
      <c r="O206" s="1"/>
      <c r="P206" s="1"/>
      <c r="Q206" s="1"/>
      <c r="R206" s="1"/>
      <c r="S206" s="1"/>
      <c r="T206" s="1"/>
    </row>
    <row r="207" spans="1:20" ht="25.5" x14ac:dyDescent="0.2">
      <c r="A207" s="38" t="s">
        <v>1416</v>
      </c>
      <c r="B207" s="55" t="s">
        <v>334</v>
      </c>
      <c r="C207" s="69" t="s">
        <v>335</v>
      </c>
      <c r="D207" s="64" t="s">
        <v>217</v>
      </c>
      <c r="E207" s="39" t="s">
        <v>555</v>
      </c>
      <c r="F207" s="40">
        <v>22.35</v>
      </c>
      <c r="G207" s="40">
        <v>28.37</v>
      </c>
      <c r="H207" s="39">
        <f t="shared" si="120"/>
        <v>50.72</v>
      </c>
      <c r="I207" s="41">
        <f t="shared" si="121"/>
        <v>28.61</v>
      </c>
      <c r="J207" s="41">
        <f t="shared" si="122"/>
        <v>36.31</v>
      </c>
      <c r="K207" s="41">
        <f t="shared" si="123"/>
        <v>64.92</v>
      </c>
      <c r="L207" s="1"/>
      <c r="M207" s="7" t="s">
        <v>47</v>
      </c>
      <c r="N207" s="8"/>
      <c r="O207" s="1"/>
      <c r="P207" s="1"/>
      <c r="Q207" s="1"/>
      <c r="R207" s="1"/>
      <c r="S207" s="1"/>
      <c r="T207" s="1"/>
    </row>
    <row r="208" spans="1:20" ht="25.5" x14ac:dyDescent="0.2">
      <c r="A208" s="38" t="s">
        <v>1417</v>
      </c>
      <c r="B208" s="55" t="s">
        <v>430</v>
      </c>
      <c r="C208" s="69" t="s">
        <v>431</v>
      </c>
      <c r="D208" s="64" t="s">
        <v>217</v>
      </c>
      <c r="E208" s="39" t="s">
        <v>555</v>
      </c>
      <c r="F208" s="40">
        <v>15.38</v>
      </c>
      <c r="G208" s="40">
        <v>16.05</v>
      </c>
      <c r="H208" s="39">
        <f t="shared" si="120"/>
        <v>31.43</v>
      </c>
      <c r="I208" s="41">
        <f t="shared" si="121"/>
        <v>19.690000000000001</v>
      </c>
      <c r="J208" s="41">
        <f t="shared" si="122"/>
        <v>20.54</v>
      </c>
      <c r="K208" s="41">
        <f t="shared" si="123"/>
        <v>40.229999999999997</v>
      </c>
      <c r="L208" s="1"/>
      <c r="M208" s="7" t="s">
        <v>47</v>
      </c>
      <c r="N208" s="8"/>
      <c r="O208" s="1"/>
      <c r="P208" s="1"/>
      <c r="Q208" s="1"/>
      <c r="R208" s="1"/>
      <c r="S208" s="1"/>
      <c r="T208" s="1"/>
    </row>
    <row r="209" spans="1:20" ht="12.75" x14ac:dyDescent="0.2">
      <c r="A209" s="38" t="s">
        <v>1418</v>
      </c>
      <c r="B209" s="55" t="s">
        <v>523</v>
      </c>
      <c r="C209" s="69" t="s">
        <v>524</v>
      </c>
      <c r="D209" s="64" t="s">
        <v>10</v>
      </c>
      <c r="E209" s="39" t="s">
        <v>55</v>
      </c>
      <c r="F209" s="40">
        <v>26.91</v>
      </c>
      <c r="G209" s="40">
        <v>8.8699999999999992</v>
      </c>
      <c r="H209" s="39">
        <f t="shared" si="120"/>
        <v>35.78</v>
      </c>
      <c r="I209" s="41">
        <f t="shared" si="121"/>
        <v>26.91</v>
      </c>
      <c r="J209" s="41">
        <f t="shared" si="122"/>
        <v>8.8699999999999992</v>
      </c>
      <c r="K209" s="41">
        <f t="shared" si="123"/>
        <v>35.78</v>
      </c>
      <c r="L209" s="1"/>
      <c r="M209" s="7" t="s">
        <v>47</v>
      </c>
      <c r="N209" s="8"/>
      <c r="O209" s="1"/>
      <c r="P209" s="1"/>
      <c r="Q209" s="1"/>
      <c r="R209" s="1"/>
      <c r="S209" s="1"/>
      <c r="T209" s="1"/>
    </row>
    <row r="210" spans="1:20" ht="51" x14ac:dyDescent="0.2">
      <c r="A210" s="38" t="s">
        <v>1419</v>
      </c>
      <c r="B210" s="55" t="s">
        <v>527</v>
      </c>
      <c r="C210" s="69" t="s">
        <v>556</v>
      </c>
      <c r="D210" s="64" t="s">
        <v>217</v>
      </c>
      <c r="E210" s="39" t="s">
        <v>557</v>
      </c>
      <c r="F210" s="40">
        <v>72.83</v>
      </c>
      <c r="G210" s="40">
        <v>21.78</v>
      </c>
      <c r="H210" s="39">
        <f t="shared" si="120"/>
        <v>94.61</v>
      </c>
      <c r="I210" s="41">
        <f t="shared" si="121"/>
        <v>23.31</v>
      </c>
      <c r="J210" s="41">
        <f t="shared" si="122"/>
        <v>6.97</v>
      </c>
      <c r="K210" s="41">
        <f t="shared" si="123"/>
        <v>30.28</v>
      </c>
      <c r="L210" s="1"/>
      <c r="M210" s="1"/>
      <c r="N210" s="1"/>
    </row>
    <row r="211" spans="1:20" ht="12.75" x14ac:dyDescent="0.2">
      <c r="A211" s="10" t="s">
        <v>1420</v>
      </c>
      <c r="B211" s="54"/>
      <c r="C211" s="70" t="s">
        <v>561</v>
      </c>
      <c r="D211" s="63"/>
      <c r="E211" s="11"/>
      <c r="F211" s="138"/>
      <c r="G211" s="138"/>
      <c r="H211" s="11"/>
      <c r="I211" s="9">
        <f>SUM(I212:I215)</f>
        <v>44921.53</v>
      </c>
      <c r="J211" s="9">
        <f t="shared" ref="J211:K211" si="124">SUM(J212:J215)</f>
        <v>8981.4</v>
      </c>
      <c r="K211" s="9">
        <f t="shared" si="124"/>
        <v>53902.93</v>
      </c>
      <c r="L211" s="1"/>
      <c r="M211" s="7" t="s">
        <v>47</v>
      </c>
      <c r="N211" s="8"/>
      <c r="O211" s="1"/>
      <c r="P211" s="1"/>
      <c r="Q211" s="1"/>
      <c r="R211" s="1"/>
      <c r="S211" s="1"/>
      <c r="T211" s="1"/>
    </row>
    <row r="212" spans="1:20" ht="63.75" x14ac:dyDescent="0.2">
      <c r="A212" s="38" t="s">
        <v>1292</v>
      </c>
      <c r="B212" s="55" t="s">
        <v>562</v>
      </c>
      <c r="C212" s="69" t="s">
        <v>563</v>
      </c>
      <c r="D212" s="64" t="s">
        <v>217</v>
      </c>
      <c r="E212" s="39" t="s">
        <v>564</v>
      </c>
      <c r="F212" s="40">
        <v>96.07</v>
      </c>
      <c r="G212" s="40">
        <v>18.11</v>
      </c>
      <c r="H212" s="39">
        <f t="shared" ref="H212:H215" si="125">F212+G212</f>
        <v>114.18</v>
      </c>
      <c r="I212" s="41">
        <f t="shared" ref="I212:I215" si="126">F212*E212</f>
        <v>17657.669999999998</v>
      </c>
      <c r="J212" s="41">
        <f t="shared" ref="J212:J215" si="127">G212*E212</f>
        <v>3328.62</v>
      </c>
      <c r="K212" s="41">
        <f t="shared" ref="K212:K215" si="128">I212+J212</f>
        <v>20986.29</v>
      </c>
      <c r="L212" s="1"/>
      <c r="M212" s="7" t="s">
        <v>47</v>
      </c>
      <c r="N212" s="8"/>
      <c r="O212" s="1"/>
      <c r="P212" s="1"/>
      <c r="Q212" s="1"/>
      <c r="R212" s="1"/>
      <c r="S212" s="1"/>
      <c r="T212" s="1"/>
    </row>
    <row r="213" spans="1:20" ht="63.75" x14ac:dyDescent="0.2">
      <c r="A213" s="38" t="s">
        <v>1293</v>
      </c>
      <c r="B213" s="55" t="s">
        <v>562</v>
      </c>
      <c r="C213" s="69" t="s">
        <v>910</v>
      </c>
      <c r="D213" s="64" t="s">
        <v>217</v>
      </c>
      <c r="E213" s="39" t="s">
        <v>565</v>
      </c>
      <c r="F213" s="40">
        <v>96.07</v>
      </c>
      <c r="G213" s="40">
        <v>18.11</v>
      </c>
      <c r="H213" s="39">
        <f t="shared" si="125"/>
        <v>114.18</v>
      </c>
      <c r="I213" s="41">
        <f t="shared" si="126"/>
        <v>20639.68</v>
      </c>
      <c r="J213" s="41">
        <f t="shared" si="127"/>
        <v>3890.75</v>
      </c>
      <c r="K213" s="41">
        <f t="shared" si="128"/>
        <v>24530.43</v>
      </c>
      <c r="L213" s="1"/>
      <c r="M213" s="7" t="s">
        <v>47</v>
      </c>
      <c r="N213" s="8"/>
      <c r="O213" s="1"/>
      <c r="P213" s="1"/>
      <c r="Q213" s="1"/>
      <c r="R213" s="1"/>
      <c r="S213" s="1"/>
      <c r="T213" s="1"/>
    </row>
    <row r="214" spans="1:20" ht="25.5" x14ac:dyDescent="0.2">
      <c r="A214" s="38" t="s">
        <v>1294</v>
      </c>
      <c r="B214" s="55" t="s">
        <v>566</v>
      </c>
      <c r="C214" s="69" t="s">
        <v>567</v>
      </c>
      <c r="D214" s="64" t="s">
        <v>71</v>
      </c>
      <c r="E214" s="39" t="s">
        <v>568</v>
      </c>
      <c r="F214" s="40">
        <v>10.41</v>
      </c>
      <c r="G214" s="40">
        <v>1.82</v>
      </c>
      <c r="H214" s="39">
        <f t="shared" si="125"/>
        <v>12.23</v>
      </c>
      <c r="I214" s="41">
        <f t="shared" si="126"/>
        <v>1665.6</v>
      </c>
      <c r="J214" s="41">
        <f t="shared" si="127"/>
        <v>291.2</v>
      </c>
      <c r="K214" s="41">
        <f t="shared" si="128"/>
        <v>1956.8</v>
      </c>
      <c r="L214" s="1"/>
      <c r="M214" s="1"/>
      <c r="N214" s="1"/>
    </row>
    <row r="215" spans="1:20" ht="36" x14ac:dyDescent="0.2">
      <c r="A215" s="38" t="s">
        <v>1295</v>
      </c>
      <c r="B215" s="55" t="s">
        <v>166</v>
      </c>
      <c r="C215" s="69" t="s">
        <v>167</v>
      </c>
      <c r="D215" s="64" t="s">
        <v>217</v>
      </c>
      <c r="E215" s="39" t="s">
        <v>569</v>
      </c>
      <c r="F215" s="40">
        <v>12.44</v>
      </c>
      <c r="G215" s="40">
        <v>3.69</v>
      </c>
      <c r="H215" s="39">
        <f t="shared" si="125"/>
        <v>16.13</v>
      </c>
      <c r="I215" s="41">
        <f t="shared" si="126"/>
        <v>4958.58</v>
      </c>
      <c r="J215" s="41">
        <f t="shared" si="127"/>
        <v>1470.83</v>
      </c>
      <c r="K215" s="41">
        <f t="shared" si="128"/>
        <v>6429.41</v>
      </c>
      <c r="L215" s="1"/>
      <c r="M215" s="1"/>
      <c r="N215" s="1"/>
    </row>
    <row r="216" spans="1:20" ht="12.75" x14ac:dyDescent="0.2">
      <c r="A216" s="10" t="s">
        <v>1421</v>
      </c>
      <c r="B216" s="54"/>
      <c r="C216" s="70" t="s">
        <v>570</v>
      </c>
      <c r="D216" s="63"/>
      <c r="E216" s="11"/>
      <c r="F216" s="138"/>
      <c r="G216" s="138"/>
      <c r="H216" s="11"/>
      <c r="I216" s="9">
        <f>SUM(I217:I220)</f>
        <v>300.94</v>
      </c>
      <c r="J216" s="9">
        <f t="shared" ref="J216:K216" si="129">SUM(J217:J220)</f>
        <v>209.81</v>
      </c>
      <c r="K216" s="9">
        <f t="shared" si="129"/>
        <v>510.75</v>
      </c>
      <c r="L216" s="1"/>
      <c r="M216" s="1"/>
      <c r="N216" s="1"/>
    </row>
    <row r="217" spans="1:20" ht="38.25" x14ac:dyDescent="0.2">
      <c r="A217" s="38" t="s">
        <v>1422</v>
      </c>
      <c r="B217" s="55" t="s">
        <v>571</v>
      </c>
      <c r="C217" s="69" t="s">
        <v>572</v>
      </c>
      <c r="D217" s="64" t="s">
        <v>217</v>
      </c>
      <c r="E217" s="39" t="s">
        <v>573</v>
      </c>
      <c r="F217" s="40">
        <v>60.1</v>
      </c>
      <c r="G217" s="40">
        <v>78.77</v>
      </c>
      <c r="H217" s="39">
        <f t="shared" ref="H217:H220" si="130">F217+G217</f>
        <v>138.87</v>
      </c>
      <c r="I217" s="41">
        <f t="shared" ref="I217:I220" si="131">F217*E217</f>
        <v>78.13</v>
      </c>
      <c r="J217" s="41">
        <f t="shared" ref="J217:J220" si="132">G217*E217</f>
        <v>102.4</v>
      </c>
      <c r="K217" s="41">
        <f t="shared" ref="K217:K220" si="133">I217+J217</f>
        <v>180.53</v>
      </c>
      <c r="L217" s="1"/>
      <c r="M217" s="7" t="s">
        <v>47</v>
      </c>
      <c r="N217" s="8"/>
      <c r="O217" s="1"/>
      <c r="P217" s="1"/>
      <c r="Q217" s="1"/>
      <c r="R217" s="1"/>
      <c r="S217" s="1"/>
      <c r="T217" s="1"/>
    </row>
    <row r="218" spans="1:20" ht="51" x14ac:dyDescent="0.2">
      <c r="A218" s="38" t="s">
        <v>1423</v>
      </c>
      <c r="B218" s="55" t="s">
        <v>574</v>
      </c>
      <c r="C218" s="69" t="s">
        <v>575</v>
      </c>
      <c r="D218" s="64" t="s">
        <v>217</v>
      </c>
      <c r="E218" s="39" t="s">
        <v>576</v>
      </c>
      <c r="F218" s="40">
        <v>3.41</v>
      </c>
      <c r="G218" s="40">
        <v>5.86</v>
      </c>
      <c r="H218" s="39">
        <f t="shared" si="130"/>
        <v>9.27</v>
      </c>
      <c r="I218" s="41">
        <f t="shared" si="131"/>
        <v>8.8699999999999992</v>
      </c>
      <c r="J218" s="41">
        <f t="shared" si="132"/>
        <v>15.24</v>
      </c>
      <c r="K218" s="41">
        <f t="shared" si="133"/>
        <v>24.11</v>
      </c>
      <c r="L218" s="1"/>
      <c r="M218" s="7" t="s">
        <v>47</v>
      </c>
      <c r="N218" s="8"/>
      <c r="O218" s="1"/>
      <c r="P218" s="1"/>
      <c r="Q218" s="1"/>
      <c r="R218" s="1"/>
      <c r="S218" s="1"/>
      <c r="T218" s="1"/>
    </row>
    <row r="219" spans="1:20" ht="63.75" x14ac:dyDescent="0.2">
      <c r="A219" s="38" t="s">
        <v>1424</v>
      </c>
      <c r="B219" s="55" t="s">
        <v>577</v>
      </c>
      <c r="C219" s="69" t="s">
        <v>578</v>
      </c>
      <c r="D219" s="64" t="s">
        <v>217</v>
      </c>
      <c r="E219" s="39" t="s">
        <v>576</v>
      </c>
      <c r="F219" s="40">
        <v>15.56</v>
      </c>
      <c r="G219" s="40">
        <v>19.48</v>
      </c>
      <c r="H219" s="39">
        <f t="shared" si="130"/>
        <v>35.04</v>
      </c>
      <c r="I219" s="41">
        <f t="shared" si="131"/>
        <v>40.46</v>
      </c>
      <c r="J219" s="41">
        <f t="shared" si="132"/>
        <v>50.65</v>
      </c>
      <c r="K219" s="41">
        <f t="shared" si="133"/>
        <v>91.11</v>
      </c>
      <c r="L219" s="1"/>
      <c r="M219" s="1"/>
      <c r="N219" s="1"/>
    </row>
    <row r="220" spans="1:20" ht="38.25" x14ac:dyDescent="0.2">
      <c r="A220" s="38" t="s">
        <v>1425</v>
      </c>
      <c r="B220" s="55" t="s">
        <v>579</v>
      </c>
      <c r="C220" s="69" t="s">
        <v>580</v>
      </c>
      <c r="D220" s="64" t="s">
        <v>71</v>
      </c>
      <c r="E220" s="39" t="s">
        <v>581</v>
      </c>
      <c r="F220" s="40">
        <v>115.65</v>
      </c>
      <c r="G220" s="40">
        <v>27.68</v>
      </c>
      <c r="H220" s="39">
        <f t="shared" si="130"/>
        <v>143.33000000000001</v>
      </c>
      <c r="I220" s="41">
        <f t="shared" si="131"/>
        <v>173.48</v>
      </c>
      <c r="J220" s="41">
        <f t="shared" si="132"/>
        <v>41.52</v>
      </c>
      <c r="K220" s="41">
        <f t="shared" si="133"/>
        <v>215</v>
      </c>
      <c r="L220" s="1"/>
      <c r="M220" s="1"/>
      <c r="N220" s="1"/>
    </row>
    <row r="221" spans="1:20" ht="12.75" x14ac:dyDescent="0.2">
      <c r="A221" s="10" t="s">
        <v>1426</v>
      </c>
      <c r="B221" s="54"/>
      <c r="C221" s="70" t="s">
        <v>582</v>
      </c>
      <c r="D221" s="63"/>
      <c r="E221" s="11"/>
      <c r="F221" s="138"/>
      <c r="G221" s="138"/>
      <c r="H221" s="11"/>
      <c r="I221" s="9">
        <f>SUM(I222:I254)</f>
        <v>11238.12</v>
      </c>
      <c r="J221" s="9">
        <f t="shared" ref="J221:K221" si="134">SUM(J222:J254)</f>
        <v>4603.46</v>
      </c>
      <c r="K221" s="9">
        <f t="shared" si="134"/>
        <v>15841.58</v>
      </c>
      <c r="L221" s="1"/>
      <c r="M221" s="7" t="s">
        <v>47</v>
      </c>
      <c r="N221" s="8"/>
      <c r="O221" s="1"/>
      <c r="P221" s="1"/>
      <c r="Q221" s="1"/>
      <c r="R221" s="1"/>
      <c r="S221" s="1"/>
      <c r="T221" s="1"/>
    </row>
    <row r="222" spans="1:20" ht="25.5" x14ac:dyDescent="0.2">
      <c r="A222" s="38" t="s">
        <v>1046</v>
      </c>
      <c r="B222" s="55" t="s">
        <v>151</v>
      </c>
      <c r="C222" s="69" t="s">
        <v>152</v>
      </c>
      <c r="D222" s="64" t="s">
        <v>71</v>
      </c>
      <c r="E222" s="39" t="s">
        <v>583</v>
      </c>
      <c r="F222" s="40">
        <v>6.73</v>
      </c>
      <c r="G222" s="40">
        <v>7.29</v>
      </c>
      <c r="H222" s="39">
        <f t="shared" ref="H222:H254" si="135">F222+G222</f>
        <v>14.02</v>
      </c>
      <c r="I222" s="41">
        <f t="shared" ref="I222:I254" si="136">F222*E222</f>
        <v>579.45000000000005</v>
      </c>
      <c r="J222" s="41">
        <f t="shared" ref="J222:J254" si="137">G222*E222</f>
        <v>627.66999999999996</v>
      </c>
      <c r="K222" s="41">
        <f t="shared" ref="K222:K254" si="138">I222+J222</f>
        <v>1207.1199999999999</v>
      </c>
      <c r="L222" s="1"/>
      <c r="M222" s="7" t="s">
        <v>47</v>
      </c>
      <c r="N222" s="8"/>
      <c r="O222" s="1"/>
      <c r="P222" s="1"/>
      <c r="Q222" s="1"/>
      <c r="R222" s="1"/>
      <c r="S222" s="1"/>
      <c r="T222" s="1"/>
    </row>
    <row r="223" spans="1:20" ht="25.5" x14ac:dyDescent="0.2">
      <c r="A223" s="38" t="s">
        <v>1047</v>
      </c>
      <c r="B223" s="55" t="s">
        <v>584</v>
      </c>
      <c r="C223" s="69" t="s">
        <v>585</v>
      </c>
      <c r="D223" s="64" t="s">
        <v>71</v>
      </c>
      <c r="E223" s="39" t="s">
        <v>586</v>
      </c>
      <c r="F223" s="40">
        <v>12.27</v>
      </c>
      <c r="G223" s="40">
        <v>8.6999999999999993</v>
      </c>
      <c r="H223" s="39">
        <f t="shared" si="135"/>
        <v>20.97</v>
      </c>
      <c r="I223" s="41">
        <f t="shared" si="136"/>
        <v>1011.17</v>
      </c>
      <c r="J223" s="41">
        <f t="shared" si="137"/>
        <v>716.97</v>
      </c>
      <c r="K223" s="41">
        <f t="shared" si="138"/>
        <v>1728.14</v>
      </c>
      <c r="L223" s="1"/>
      <c r="M223" s="1"/>
      <c r="N223" s="1"/>
    </row>
    <row r="224" spans="1:20" ht="38.25" x14ac:dyDescent="0.2">
      <c r="A224" s="38" t="s">
        <v>1123</v>
      </c>
      <c r="B224" s="55" t="s">
        <v>587</v>
      </c>
      <c r="C224" s="69" t="s">
        <v>588</v>
      </c>
      <c r="D224" s="64" t="s">
        <v>10</v>
      </c>
      <c r="E224" s="39" t="s">
        <v>150</v>
      </c>
      <c r="F224" s="40">
        <v>3.1</v>
      </c>
      <c r="G224" s="40">
        <v>3.88</v>
      </c>
      <c r="H224" s="39">
        <f t="shared" si="135"/>
        <v>6.98</v>
      </c>
      <c r="I224" s="41">
        <f t="shared" si="136"/>
        <v>71.3</v>
      </c>
      <c r="J224" s="41">
        <f t="shared" si="137"/>
        <v>89.24</v>
      </c>
      <c r="K224" s="41">
        <f t="shared" si="138"/>
        <v>160.54</v>
      </c>
      <c r="L224" s="1"/>
      <c r="M224" s="1"/>
      <c r="N224" s="1"/>
    </row>
    <row r="225" spans="1:20" ht="38.25" x14ac:dyDescent="0.2">
      <c r="A225" s="38" t="s">
        <v>1124</v>
      </c>
      <c r="B225" s="55" t="s">
        <v>589</v>
      </c>
      <c r="C225" s="69" t="s">
        <v>590</v>
      </c>
      <c r="D225" s="64" t="s">
        <v>10</v>
      </c>
      <c r="E225" s="39" t="s">
        <v>74</v>
      </c>
      <c r="F225" s="40">
        <v>19.73</v>
      </c>
      <c r="G225" s="40">
        <v>4.96</v>
      </c>
      <c r="H225" s="39">
        <f t="shared" si="135"/>
        <v>24.69</v>
      </c>
      <c r="I225" s="41">
        <f t="shared" si="136"/>
        <v>177.57</v>
      </c>
      <c r="J225" s="41">
        <f t="shared" si="137"/>
        <v>44.64</v>
      </c>
      <c r="K225" s="41">
        <f t="shared" si="138"/>
        <v>222.21</v>
      </c>
      <c r="L225" s="1"/>
      <c r="M225" s="7" t="s">
        <v>47</v>
      </c>
      <c r="N225" s="8"/>
      <c r="O225" s="1"/>
      <c r="P225" s="1"/>
      <c r="Q225" s="1"/>
      <c r="R225" s="1"/>
      <c r="S225" s="1"/>
      <c r="T225" s="1"/>
    </row>
    <row r="226" spans="1:20" ht="38.25" x14ac:dyDescent="0.2">
      <c r="A226" s="38" t="s">
        <v>1125</v>
      </c>
      <c r="B226" s="55" t="s">
        <v>156</v>
      </c>
      <c r="C226" s="69" t="s">
        <v>157</v>
      </c>
      <c r="D226" s="64" t="s">
        <v>10</v>
      </c>
      <c r="E226" s="39" t="s">
        <v>142</v>
      </c>
      <c r="F226" s="40">
        <v>3.84</v>
      </c>
      <c r="G226" s="40">
        <v>6.25</v>
      </c>
      <c r="H226" s="39">
        <f t="shared" si="135"/>
        <v>10.09</v>
      </c>
      <c r="I226" s="41">
        <f t="shared" si="136"/>
        <v>103.68</v>
      </c>
      <c r="J226" s="41">
        <f t="shared" si="137"/>
        <v>168.75</v>
      </c>
      <c r="K226" s="41">
        <f t="shared" si="138"/>
        <v>272.43</v>
      </c>
      <c r="L226" s="1"/>
      <c r="M226" s="1"/>
      <c r="N226" s="1"/>
    </row>
    <row r="227" spans="1:20" ht="38.25" x14ac:dyDescent="0.2">
      <c r="A227" s="38" t="s">
        <v>1126</v>
      </c>
      <c r="B227" s="55" t="s">
        <v>591</v>
      </c>
      <c r="C227" s="69" t="s">
        <v>592</v>
      </c>
      <c r="D227" s="64" t="s">
        <v>10</v>
      </c>
      <c r="E227" s="39" t="s">
        <v>84</v>
      </c>
      <c r="F227" s="40">
        <v>6.34</v>
      </c>
      <c r="G227" s="40">
        <v>7.45</v>
      </c>
      <c r="H227" s="39">
        <f t="shared" si="135"/>
        <v>13.79</v>
      </c>
      <c r="I227" s="41">
        <f t="shared" si="136"/>
        <v>76.08</v>
      </c>
      <c r="J227" s="41">
        <f t="shared" si="137"/>
        <v>89.4</v>
      </c>
      <c r="K227" s="41">
        <f t="shared" si="138"/>
        <v>165.48</v>
      </c>
      <c r="L227" s="1"/>
      <c r="M227" s="1"/>
      <c r="N227" s="1"/>
    </row>
    <row r="228" spans="1:20" ht="38.25" x14ac:dyDescent="0.2">
      <c r="A228" s="38" t="s">
        <v>1427</v>
      </c>
      <c r="B228" s="55" t="s">
        <v>593</v>
      </c>
      <c r="C228" s="69" t="s">
        <v>594</v>
      </c>
      <c r="D228" s="64" t="s">
        <v>10</v>
      </c>
      <c r="E228" s="39" t="s">
        <v>210</v>
      </c>
      <c r="F228" s="40">
        <v>8.2799999999999994</v>
      </c>
      <c r="G228" s="40">
        <v>6.03</v>
      </c>
      <c r="H228" s="39">
        <f t="shared" si="135"/>
        <v>14.31</v>
      </c>
      <c r="I228" s="41">
        <f t="shared" si="136"/>
        <v>173.88</v>
      </c>
      <c r="J228" s="41">
        <f t="shared" si="137"/>
        <v>126.63</v>
      </c>
      <c r="K228" s="41">
        <f t="shared" si="138"/>
        <v>300.51</v>
      </c>
      <c r="L228" s="1"/>
      <c r="M228" s="7" t="s">
        <v>47</v>
      </c>
      <c r="N228" s="8"/>
      <c r="O228" s="1"/>
      <c r="P228" s="1"/>
      <c r="Q228" s="1"/>
      <c r="R228" s="1"/>
      <c r="S228" s="1"/>
      <c r="T228" s="1"/>
    </row>
    <row r="229" spans="1:20" ht="38.25" x14ac:dyDescent="0.2">
      <c r="A229" s="38" t="s">
        <v>1428</v>
      </c>
      <c r="B229" s="55" t="s">
        <v>159</v>
      </c>
      <c r="C229" s="69" t="s">
        <v>160</v>
      </c>
      <c r="D229" s="64" t="s">
        <v>10</v>
      </c>
      <c r="E229" s="39" t="s">
        <v>75</v>
      </c>
      <c r="F229" s="40">
        <v>11.15</v>
      </c>
      <c r="G229" s="40">
        <v>6.51</v>
      </c>
      <c r="H229" s="39">
        <f t="shared" si="135"/>
        <v>17.66</v>
      </c>
      <c r="I229" s="41">
        <f t="shared" si="136"/>
        <v>66.900000000000006</v>
      </c>
      <c r="J229" s="41">
        <f t="shared" si="137"/>
        <v>39.06</v>
      </c>
      <c r="K229" s="41">
        <f t="shared" si="138"/>
        <v>105.96</v>
      </c>
      <c r="L229" s="1"/>
      <c r="M229" s="7" t="s">
        <v>47</v>
      </c>
      <c r="N229" s="8"/>
      <c r="O229" s="1"/>
      <c r="P229" s="1"/>
      <c r="Q229" s="1"/>
      <c r="R229" s="1"/>
      <c r="S229" s="1"/>
      <c r="T229" s="1"/>
    </row>
    <row r="230" spans="1:20" ht="25.5" x14ac:dyDescent="0.2">
      <c r="A230" s="38" t="s">
        <v>1429</v>
      </c>
      <c r="B230" s="55" t="s">
        <v>154</v>
      </c>
      <c r="C230" s="69" t="s">
        <v>155</v>
      </c>
      <c r="D230" s="64" t="s">
        <v>10</v>
      </c>
      <c r="E230" s="39" t="s">
        <v>81</v>
      </c>
      <c r="F230" s="40">
        <v>5.56</v>
      </c>
      <c r="G230" s="40">
        <v>8.33</v>
      </c>
      <c r="H230" s="39">
        <f t="shared" si="135"/>
        <v>13.89</v>
      </c>
      <c r="I230" s="41">
        <f t="shared" si="136"/>
        <v>88.96</v>
      </c>
      <c r="J230" s="41">
        <f t="shared" si="137"/>
        <v>133.28</v>
      </c>
      <c r="K230" s="41">
        <f t="shared" si="138"/>
        <v>222.24</v>
      </c>
      <c r="L230" s="1"/>
      <c r="M230" s="1"/>
      <c r="N230" s="1"/>
    </row>
    <row r="231" spans="1:20" ht="25.5" x14ac:dyDescent="0.2">
      <c r="A231" s="38" t="s">
        <v>1430</v>
      </c>
      <c r="B231" s="55" t="s">
        <v>595</v>
      </c>
      <c r="C231" s="69" t="s">
        <v>596</v>
      </c>
      <c r="D231" s="64" t="s">
        <v>10</v>
      </c>
      <c r="E231" s="39" t="s">
        <v>85</v>
      </c>
      <c r="F231" s="40">
        <v>9.27</v>
      </c>
      <c r="G231" s="40">
        <v>9.94</v>
      </c>
      <c r="H231" s="39">
        <f t="shared" si="135"/>
        <v>19.21</v>
      </c>
      <c r="I231" s="41">
        <f t="shared" si="136"/>
        <v>129.78</v>
      </c>
      <c r="J231" s="41">
        <f t="shared" si="137"/>
        <v>139.16</v>
      </c>
      <c r="K231" s="41">
        <f t="shared" si="138"/>
        <v>268.94</v>
      </c>
      <c r="L231" s="1"/>
      <c r="M231" s="1"/>
      <c r="N231" s="1"/>
    </row>
    <row r="232" spans="1:20" ht="38.25" x14ac:dyDescent="0.2">
      <c r="A232" s="38" t="s">
        <v>1431</v>
      </c>
      <c r="B232" s="55" t="s">
        <v>597</v>
      </c>
      <c r="C232" s="69" t="s">
        <v>598</v>
      </c>
      <c r="D232" s="64" t="s">
        <v>10</v>
      </c>
      <c r="E232" s="39" t="s">
        <v>72</v>
      </c>
      <c r="F232" s="40">
        <v>14.1</v>
      </c>
      <c r="G232" s="40">
        <v>8.0299999999999994</v>
      </c>
      <c r="H232" s="39">
        <f t="shared" si="135"/>
        <v>22.13</v>
      </c>
      <c r="I232" s="41">
        <f t="shared" si="136"/>
        <v>56.4</v>
      </c>
      <c r="J232" s="41">
        <f t="shared" si="137"/>
        <v>32.119999999999997</v>
      </c>
      <c r="K232" s="41">
        <f t="shared" si="138"/>
        <v>88.52</v>
      </c>
      <c r="L232" s="1"/>
      <c r="M232" s="7" t="s">
        <v>47</v>
      </c>
      <c r="N232" s="8"/>
      <c r="O232" s="1"/>
      <c r="P232" s="1"/>
      <c r="Q232" s="1"/>
      <c r="R232" s="1"/>
      <c r="S232" s="1"/>
      <c r="T232" s="1"/>
    </row>
    <row r="233" spans="1:20" ht="38.25" x14ac:dyDescent="0.2">
      <c r="A233" s="38" t="s">
        <v>1432</v>
      </c>
      <c r="B233" s="55" t="s">
        <v>599</v>
      </c>
      <c r="C233" s="69" t="s">
        <v>600</v>
      </c>
      <c r="D233" s="64" t="s">
        <v>10</v>
      </c>
      <c r="E233" s="39" t="s">
        <v>116</v>
      </c>
      <c r="F233" s="40">
        <v>17.399999999999999</v>
      </c>
      <c r="G233" s="40">
        <v>8.56</v>
      </c>
      <c r="H233" s="39">
        <f t="shared" si="135"/>
        <v>25.96</v>
      </c>
      <c r="I233" s="41">
        <f t="shared" si="136"/>
        <v>34.799999999999997</v>
      </c>
      <c r="J233" s="41">
        <f t="shared" si="137"/>
        <v>17.12</v>
      </c>
      <c r="K233" s="41">
        <f t="shared" si="138"/>
        <v>51.92</v>
      </c>
      <c r="L233" s="1"/>
      <c r="M233" s="7" t="s">
        <v>47</v>
      </c>
      <c r="N233" s="8"/>
      <c r="O233" s="1"/>
      <c r="P233" s="1"/>
      <c r="Q233" s="1"/>
      <c r="R233" s="1"/>
      <c r="S233" s="1"/>
      <c r="T233" s="1"/>
    </row>
    <row r="234" spans="1:20" ht="38.25" x14ac:dyDescent="0.2">
      <c r="A234" s="38" t="s">
        <v>1433</v>
      </c>
      <c r="B234" s="55" t="s">
        <v>601</v>
      </c>
      <c r="C234" s="69" t="s">
        <v>602</v>
      </c>
      <c r="D234" s="64" t="s">
        <v>10</v>
      </c>
      <c r="E234" s="39" t="s">
        <v>139</v>
      </c>
      <c r="F234" s="40">
        <v>4.62</v>
      </c>
      <c r="G234" s="40">
        <v>6.25</v>
      </c>
      <c r="H234" s="39">
        <f t="shared" si="135"/>
        <v>10.87</v>
      </c>
      <c r="I234" s="41">
        <f t="shared" si="136"/>
        <v>32.340000000000003</v>
      </c>
      <c r="J234" s="41">
        <f t="shared" si="137"/>
        <v>43.75</v>
      </c>
      <c r="K234" s="41">
        <f t="shared" si="138"/>
        <v>76.09</v>
      </c>
      <c r="L234" s="1"/>
      <c r="M234" s="1"/>
      <c r="N234" s="1"/>
    </row>
    <row r="235" spans="1:20" ht="38.25" x14ac:dyDescent="0.2">
      <c r="A235" s="38" t="s">
        <v>1434</v>
      </c>
      <c r="B235" s="55" t="s">
        <v>603</v>
      </c>
      <c r="C235" s="69" t="s">
        <v>604</v>
      </c>
      <c r="D235" s="64" t="s">
        <v>10</v>
      </c>
      <c r="E235" s="39" t="s">
        <v>84</v>
      </c>
      <c r="F235" s="40">
        <v>8.7100000000000009</v>
      </c>
      <c r="G235" s="40">
        <v>6.85</v>
      </c>
      <c r="H235" s="39">
        <f t="shared" si="135"/>
        <v>15.56</v>
      </c>
      <c r="I235" s="41">
        <f t="shared" si="136"/>
        <v>104.52</v>
      </c>
      <c r="J235" s="41">
        <f t="shared" si="137"/>
        <v>82.2</v>
      </c>
      <c r="K235" s="41">
        <f t="shared" si="138"/>
        <v>186.72</v>
      </c>
      <c r="L235" s="1"/>
      <c r="M235" s="7" t="s">
        <v>47</v>
      </c>
      <c r="N235" s="8"/>
      <c r="O235" s="1"/>
      <c r="P235" s="1"/>
      <c r="Q235" s="1"/>
      <c r="R235" s="1"/>
      <c r="S235" s="1"/>
      <c r="T235" s="1"/>
    </row>
    <row r="236" spans="1:20" ht="25.5" x14ac:dyDescent="0.2">
      <c r="A236" s="38" t="s">
        <v>1435</v>
      </c>
      <c r="B236" s="55" t="s">
        <v>605</v>
      </c>
      <c r="C236" s="69" t="s">
        <v>606</v>
      </c>
      <c r="D236" s="64" t="s">
        <v>71</v>
      </c>
      <c r="E236" s="39" t="s">
        <v>607</v>
      </c>
      <c r="F236" s="40">
        <v>22.45</v>
      </c>
      <c r="G236" s="40">
        <v>6.69</v>
      </c>
      <c r="H236" s="39">
        <f t="shared" si="135"/>
        <v>29.14</v>
      </c>
      <c r="I236" s="41">
        <f t="shared" si="136"/>
        <v>556.98</v>
      </c>
      <c r="J236" s="41">
        <f t="shared" si="137"/>
        <v>165.98</v>
      </c>
      <c r="K236" s="41">
        <f t="shared" si="138"/>
        <v>722.96</v>
      </c>
      <c r="L236" s="1"/>
      <c r="M236" s="1"/>
      <c r="N236" s="1"/>
    </row>
    <row r="237" spans="1:20" ht="25.5" x14ac:dyDescent="0.2">
      <c r="A237" s="38" t="s">
        <v>1436</v>
      </c>
      <c r="B237" s="55" t="s">
        <v>608</v>
      </c>
      <c r="C237" s="69" t="s">
        <v>609</v>
      </c>
      <c r="D237" s="64" t="s">
        <v>71</v>
      </c>
      <c r="E237" s="39" t="s">
        <v>610</v>
      </c>
      <c r="F237" s="40">
        <v>37.53</v>
      </c>
      <c r="G237" s="40">
        <v>7.89</v>
      </c>
      <c r="H237" s="39">
        <f t="shared" si="135"/>
        <v>45.42</v>
      </c>
      <c r="I237" s="41">
        <f t="shared" si="136"/>
        <v>3032.05</v>
      </c>
      <c r="J237" s="41">
        <f t="shared" si="137"/>
        <v>637.42999999999995</v>
      </c>
      <c r="K237" s="41">
        <f t="shared" si="138"/>
        <v>3669.48</v>
      </c>
      <c r="L237" s="1"/>
      <c r="M237" s="7" t="s">
        <v>47</v>
      </c>
      <c r="N237" s="8"/>
      <c r="O237" s="1"/>
      <c r="P237" s="1"/>
      <c r="Q237" s="1"/>
      <c r="R237" s="1"/>
      <c r="S237" s="1"/>
      <c r="T237" s="1"/>
    </row>
    <row r="238" spans="1:20" ht="25.5" x14ac:dyDescent="0.2">
      <c r="A238" s="38" t="s">
        <v>1437</v>
      </c>
      <c r="B238" s="55" t="s">
        <v>611</v>
      </c>
      <c r="C238" s="69" t="s">
        <v>612</v>
      </c>
      <c r="D238" s="64" t="s">
        <v>10</v>
      </c>
      <c r="E238" s="39" t="s">
        <v>81</v>
      </c>
      <c r="F238" s="40">
        <v>26.95</v>
      </c>
      <c r="G238" s="40">
        <v>4.1399999999999997</v>
      </c>
      <c r="H238" s="39">
        <f t="shared" si="135"/>
        <v>31.09</v>
      </c>
      <c r="I238" s="41">
        <f t="shared" si="136"/>
        <v>431.2</v>
      </c>
      <c r="J238" s="41">
        <f t="shared" si="137"/>
        <v>66.239999999999995</v>
      </c>
      <c r="K238" s="41">
        <f t="shared" si="138"/>
        <v>497.44</v>
      </c>
      <c r="L238" s="1"/>
      <c r="M238" s="7" t="s">
        <v>47</v>
      </c>
      <c r="N238" s="8"/>
      <c r="O238" s="1"/>
      <c r="P238" s="1"/>
      <c r="Q238" s="1"/>
      <c r="R238" s="1"/>
      <c r="S238" s="1"/>
      <c r="T238" s="1"/>
    </row>
    <row r="239" spans="1:20" ht="38.25" x14ac:dyDescent="0.2">
      <c r="A239" s="38" t="s">
        <v>1438</v>
      </c>
      <c r="B239" s="55" t="s">
        <v>613</v>
      </c>
      <c r="C239" s="69" t="s">
        <v>614</v>
      </c>
      <c r="D239" s="64" t="s">
        <v>10</v>
      </c>
      <c r="E239" s="39" t="s">
        <v>56</v>
      </c>
      <c r="F239" s="40">
        <v>34.53</v>
      </c>
      <c r="G239" s="40">
        <v>4.34</v>
      </c>
      <c r="H239" s="39">
        <f t="shared" si="135"/>
        <v>38.869999999999997</v>
      </c>
      <c r="I239" s="41">
        <f t="shared" si="136"/>
        <v>276.24</v>
      </c>
      <c r="J239" s="41">
        <f t="shared" si="137"/>
        <v>34.72</v>
      </c>
      <c r="K239" s="41">
        <f t="shared" si="138"/>
        <v>310.95999999999998</v>
      </c>
      <c r="L239" s="1"/>
      <c r="M239" s="7" t="s">
        <v>47</v>
      </c>
      <c r="N239" s="8"/>
      <c r="O239" s="1"/>
      <c r="P239" s="1"/>
      <c r="Q239" s="1"/>
      <c r="R239" s="1"/>
      <c r="S239" s="1"/>
      <c r="T239" s="1"/>
    </row>
    <row r="240" spans="1:20" ht="38.25" x14ac:dyDescent="0.2">
      <c r="A240" s="38" t="s">
        <v>1439</v>
      </c>
      <c r="B240" s="55" t="s">
        <v>615</v>
      </c>
      <c r="C240" s="69" t="s">
        <v>616</v>
      </c>
      <c r="D240" s="64" t="s">
        <v>10</v>
      </c>
      <c r="E240" s="39" t="s">
        <v>84</v>
      </c>
      <c r="F240" s="40">
        <v>8.7799999999999994</v>
      </c>
      <c r="G240" s="40">
        <v>4.16</v>
      </c>
      <c r="H240" s="39">
        <f t="shared" si="135"/>
        <v>12.94</v>
      </c>
      <c r="I240" s="41">
        <f t="shared" si="136"/>
        <v>105.36</v>
      </c>
      <c r="J240" s="41">
        <f t="shared" si="137"/>
        <v>49.92</v>
      </c>
      <c r="K240" s="41">
        <f t="shared" si="138"/>
        <v>155.28</v>
      </c>
      <c r="L240" s="1"/>
      <c r="M240" s="7" t="s">
        <v>47</v>
      </c>
      <c r="N240" s="8"/>
      <c r="O240" s="1"/>
      <c r="P240" s="1"/>
      <c r="Q240" s="1"/>
      <c r="R240" s="1"/>
      <c r="S240" s="1"/>
      <c r="T240" s="1"/>
    </row>
    <row r="241" spans="1:20" ht="38.25" x14ac:dyDescent="0.2">
      <c r="A241" s="38" t="s">
        <v>1440</v>
      </c>
      <c r="B241" s="55" t="s">
        <v>617</v>
      </c>
      <c r="C241" s="69" t="s">
        <v>618</v>
      </c>
      <c r="D241" s="64" t="s">
        <v>10</v>
      </c>
      <c r="E241" s="39" t="s">
        <v>127</v>
      </c>
      <c r="F241" s="40">
        <v>9.06</v>
      </c>
      <c r="G241" s="40">
        <v>5.73</v>
      </c>
      <c r="H241" s="39">
        <f t="shared" si="135"/>
        <v>14.79</v>
      </c>
      <c r="I241" s="41">
        <f t="shared" si="136"/>
        <v>99.66</v>
      </c>
      <c r="J241" s="41">
        <f t="shared" si="137"/>
        <v>63.03</v>
      </c>
      <c r="K241" s="41">
        <f t="shared" si="138"/>
        <v>162.69</v>
      </c>
      <c r="L241" s="1"/>
      <c r="M241" s="1"/>
      <c r="N241" s="1"/>
    </row>
    <row r="242" spans="1:20" ht="38.25" x14ac:dyDescent="0.2">
      <c r="A242" s="38" t="s">
        <v>1441</v>
      </c>
      <c r="B242" s="55" t="s">
        <v>619</v>
      </c>
      <c r="C242" s="69" t="s">
        <v>620</v>
      </c>
      <c r="D242" s="64" t="s">
        <v>10</v>
      </c>
      <c r="E242" s="39" t="s">
        <v>74</v>
      </c>
      <c r="F242" s="40">
        <v>15.34</v>
      </c>
      <c r="G242" s="40">
        <v>6.76</v>
      </c>
      <c r="H242" s="39">
        <f t="shared" si="135"/>
        <v>22.1</v>
      </c>
      <c r="I242" s="41">
        <f t="shared" si="136"/>
        <v>138.06</v>
      </c>
      <c r="J242" s="41">
        <f t="shared" si="137"/>
        <v>60.84</v>
      </c>
      <c r="K242" s="41">
        <f t="shared" si="138"/>
        <v>198.9</v>
      </c>
      <c r="L242" s="1"/>
      <c r="M242" s="7" t="s">
        <v>47</v>
      </c>
      <c r="N242" s="8"/>
      <c r="O242" s="1"/>
      <c r="P242" s="1"/>
      <c r="Q242" s="1"/>
      <c r="R242" s="1"/>
      <c r="S242" s="1"/>
      <c r="T242" s="1"/>
    </row>
    <row r="243" spans="1:20" ht="38.25" x14ac:dyDescent="0.2">
      <c r="A243" s="38" t="s">
        <v>1442</v>
      </c>
      <c r="B243" s="55" t="s">
        <v>621</v>
      </c>
      <c r="C243" s="69" t="s">
        <v>622</v>
      </c>
      <c r="D243" s="64" t="s">
        <v>10</v>
      </c>
      <c r="E243" s="39" t="s">
        <v>127</v>
      </c>
      <c r="F243" s="40">
        <v>19.579999999999998</v>
      </c>
      <c r="G243" s="40">
        <v>5.74</v>
      </c>
      <c r="H243" s="39">
        <f t="shared" si="135"/>
        <v>25.32</v>
      </c>
      <c r="I243" s="41">
        <f t="shared" si="136"/>
        <v>215.38</v>
      </c>
      <c r="J243" s="41">
        <f t="shared" si="137"/>
        <v>63.14</v>
      </c>
      <c r="K243" s="41">
        <f t="shared" si="138"/>
        <v>278.52</v>
      </c>
      <c r="L243" s="1"/>
      <c r="M243" s="7" t="s">
        <v>47</v>
      </c>
      <c r="N243" s="8"/>
      <c r="O243" s="1"/>
      <c r="P243" s="1"/>
      <c r="Q243" s="1"/>
      <c r="R243" s="1"/>
      <c r="S243" s="1"/>
      <c r="T243" s="1"/>
    </row>
    <row r="244" spans="1:20" ht="38.25" x14ac:dyDescent="0.2">
      <c r="A244" s="38" t="s">
        <v>1443</v>
      </c>
      <c r="B244" s="55" t="s">
        <v>623</v>
      </c>
      <c r="C244" s="69" t="s">
        <v>624</v>
      </c>
      <c r="D244" s="64" t="s">
        <v>10</v>
      </c>
      <c r="E244" s="39" t="s">
        <v>116</v>
      </c>
      <c r="F244" s="40">
        <v>28.71</v>
      </c>
      <c r="G244" s="40">
        <v>6.21</v>
      </c>
      <c r="H244" s="39">
        <f t="shared" si="135"/>
        <v>34.92</v>
      </c>
      <c r="I244" s="41">
        <f t="shared" si="136"/>
        <v>57.42</v>
      </c>
      <c r="J244" s="41">
        <f t="shared" si="137"/>
        <v>12.42</v>
      </c>
      <c r="K244" s="41">
        <f t="shared" si="138"/>
        <v>69.84</v>
      </c>
      <c r="L244" s="1"/>
      <c r="M244" s="1"/>
      <c r="N244" s="1"/>
    </row>
    <row r="245" spans="1:20" ht="25.5" x14ac:dyDescent="0.2">
      <c r="A245" s="38" t="s">
        <v>1444</v>
      </c>
      <c r="B245" s="55" t="s">
        <v>625</v>
      </c>
      <c r="C245" s="69" t="s">
        <v>626</v>
      </c>
      <c r="D245" s="64" t="s">
        <v>10</v>
      </c>
      <c r="E245" s="39" t="s">
        <v>72</v>
      </c>
      <c r="F245" s="40">
        <v>18.53</v>
      </c>
      <c r="G245" s="40">
        <v>9.02</v>
      </c>
      <c r="H245" s="39">
        <f t="shared" si="135"/>
        <v>27.55</v>
      </c>
      <c r="I245" s="41">
        <f t="shared" si="136"/>
        <v>74.12</v>
      </c>
      <c r="J245" s="41">
        <f t="shared" si="137"/>
        <v>36.08</v>
      </c>
      <c r="K245" s="41">
        <f t="shared" si="138"/>
        <v>110.2</v>
      </c>
      <c r="L245" s="1"/>
      <c r="M245" s="7" t="s">
        <v>47</v>
      </c>
      <c r="N245" s="8"/>
      <c r="O245" s="1"/>
      <c r="P245" s="1"/>
      <c r="Q245" s="1"/>
      <c r="R245" s="1"/>
      <c r="S245" s="1"/>
      <c r="T245" s="1"/>
    </row>
    <row r="246" spans="1:20" ht="38.25" x14ac:dyDescent="0.2">
      <c r="A246" s="38" t="s">
        <v>1445</v>
      </c>
      <c r="B246" s="55" t="s">
        <v>627</v>
      </c>
      <c r="C246" s="69" t="s">
        <v>628</v>
      </c>
      <c r="D246" s="64" t="s">
        <v>10</v>
      </c>
      <c r="E246" s="39" t="s">
        <v>55</v>
      </c>
      <c r="F246" s="40">
        <v>15.76</v>
      </c>
      <c r="G246" s="40">
        <v>9.32</v>
      </c>
      <c r="H246" s="39">
        <f t="shared" si="135"/>
        <v>25.08</v>
      </c>
      <c r="I246" s="41">
        <f t="shared" si="136"/>
        <v>15.76</v>
      </c>
      <c r="J246" s="41">
        <f t="shared" si="137"/>
        <v>9.32</v>
      </c>
      <c r="K246" s="41">
        <f t="shared" si="138"/>
        <v>25.08</v>
      </c>
      <c r="L246" s="1"/>
      <c r="M246" s="7" t="s">
        <v>47</v>
      </c>
      <c r="N246" s="8"/>
      <c r="O246" s="1"/>
      <c r="P246" s="1"/>
      <c r="Q246" s="1"/>
      <c r="R246" s="1"/>
      <c r="S246" s="1"/>
      <c r="T246" s="1"/>
    </row>
    <row r="247" spans="1:20" ht="38.25" x14ac:dyDescent="0.2">
      <c r="A247" s="38" t="s">
        <v>1446</v>
      </c>
      <c r="B247" s="55" t="s">
        <v>629</v>
      </c>
      <c r="C247" s="69" t="s">
        <v>630</v>
      </c>
      <c r="D247" s="64" t="s">
        <v>10</v>
      </c>
      <c r="E247" s="39" t="s">
        <v>188</v>
      </c>
      <c r="F247" s="40">
        <v>95.1</v>
      </c>
      <c r="G247" s="40">
        <v>10.17</v>
      </c>
      <c r="H247" s="39">
        <f t="shared" si="135"/>
        <v>105.27</v>
      </c>
      <c r="I247" s="41">
        <f t="shared" si="136"/>
        <v>2377.5</v>
      </c>
      <c r="J247" s="41">
        <f t="shared" si="137"/>
        <v>254.25</v>
      </c>
      <c r="K247" s="41">
        <f t="shared" si="138"/>
        <v>2631.75</v>
      </c>
      <c r="L247" s="1"/>
      <c r="M247" s="7" t="s">
        <v>47</v>
      </c>
      <c r="N247" s="8"/>
      <c r="O247" s="1"/>
      <c r="P247" s="1"/>
      <c r="Q247" s="1"/>
      <c r="R247" s="1"/>
      <c r="S247" s="1"/>
      <c r="T247" s="1"/>
    </row>
    <row r="248" spans="1:20" ht="25.5" x14ac:dyDescent="0.2">
      <c r="A248" s="38" t="s">
        <v>1447</v>
      </c>
      <c r="B248" s="55" t="s">
        <v>631</v>
      </c>
      <c r="C248" s="69" t="s">
        <v>632</v>
      </c>
      <c r="D248" s="64" t="s">
        <v>10</v>
      </c>
      <c r="E248" s="39" t="s">
        <v>72</v>
      </c>
      <c r="F248" s="40">
        <v>45.46</v>
      </c>
      <c r="G248" s="40">
        <v>6.83</v>
      </c>
      <c r="H248" s="39">
        <f t="shared" si="135"/>
        <v>52.29</v>
      </c>
      <c r="I248" s="41">
        <f t="shared" si="136"/>
        <v>181.84</v>
      </c>
      <c r="J248" s="41">
        <f t="shared" si="137"/>
        <v>27.32</v>
      </c>
      <c r="K248" s="41">
        <f t="shared" si="138"/>
        <v>209.16</v>
      </c>
      <c r="L248" s="1"/>
      <c r="M248" s="7" t="s">
        <v>47</v>
      </c>
      <c r="N248" s="8"/>
      <c r="O248" s="1"/>
      <c r="P248" s="1"/>
      <c r="Q248" s="1"/>
      <c r="R248" s="1"/>
      <c r="S248" s="1"/>
      <c r="T248" s="1"/>
    </row>
    <row r="249" spans="1:20" ht="25.5" x14ac:dyDescent="0.2">
      <c r="A249" s="38" t="s">
        <v>1448</v>
      </c>
      <c r="B249" s="55" t="s">
        <v>633</v>
      </c>
      <c r="C249" s="69" t="s">
        <v>634</v>
      </c>
      <c r="D249" s="64" t="s">
        <v>10</v>
      </c>
      <c r="E249" s="39" t="s">
        <v>55</v>
      </c>
      <c r="F249" s="40">
        <v>60.73</v>
      </c>
      <c r="G249" s="40">
        <v>9.3000000000000007</v>
      </c>
      <c r="H249" s="39">
        <f t="shared" si="135"/>
        <v>70.03</v>
      </c>
      <c r="I249" s="41">
        <f t="shared" si="136"/>
        <v>60.73</v>
      </c>
      <c r="J249" s="41">
        <f t="shared" si="137"/>
        <v>9.3000000000000007</v>
      </c>
      <c r="K249" s="41">
        <f t="shared" si="138"/>
        <v>70.03</v>
      </c>
      <c r="L249" s="1"/>
      <c r="M249" s="1"/>
      <c r="N249" s="1"/>
    </row>
    <row r="250" spans="1:20" ht="25.5" x14ac:dyDescent="0.2">
      <c r="A250" s="38" t="s">
        <v>1449</v>
      </c>
      <c r="B250" s="55" t="s">
        <v>635</v>
      </c>
      <c r="C250" s="69" t="s">
        <v>636</v>
      </c>
      <c r="D250" s="64" t="s">
        <v>10</v>
      </c>
      <c r="E250" s="39" t="s">
        <v>116</v>
      </c>
      <c r="F250" s="40">
        <v>262.92</v>
      </c>
      <c r="G250" s="40">
        <v>28.47</v>
      </c>
      <c r="H250" s="39">
        <f t="shared" si="135"/>
        <v>291.39</v>
      </c>
      <c r="I250" s="41">
        <f t="shared" si="136"/>
        <v>525.84</v>
      </c>
      <c r="J250" s="41">
        <f t="shared" si="137"/>
        <v>56.94</v>
      </c>
      <c r="K250" s="41">
        <f t="shared" si="138"/>
        <v>582.78</v>
      </c>
      <c r="L250" s="1"/>
      <c r="M250" s="1"/>
      <c r="N250" s="1"/>
    </row>
    <row r="251" spans="1:20" ht="25.5" x14ac:dyDescent="0.2">
      <c r="A251" s="38" t="s">
        <v>1450</v>
      </c>
      <c r="B251" s="55" t="s">
        <v>420</v>
      </c>
      <c r="C251" s="69" t="s">
        <v>421</v>
      </c>
      <c r="D251" s="64" t="s">
        <v>218</v>
      </c>
      <c r="E251" s="39" t="s">
        <v>55</v>
      </c>
      <c r="F251" s="40">
        <v>30.46</v>
      </c>
      <c r="G251" s="40">
        <v>73.14</v>
      </c>
      <c r="H251" s="39">
        <f t="shared" si="135"/>
        <v>103.6</v>
      </c>
      <c r="I251" s="41">
        <f t="shared" si="136"/>
        <v>30.46</v>
      </c>
      <c r="J251" s="41">
        <f t="shared" si="137"/>
        <v>73.14</v>
      </c>
      <c r="K251" s="41">
        <f t="shared" si="138"/>
        <v>103.6</v>
      </c>
      <c r="L251" s="1"/>
      <c r="M251" s="7" t="s">
        <v>47</v>
      </c>
      <c r="N251" s="8"/>
      <c r="O251" s="1"/>
      <c r="P251" s="1"/>
      <c r="Q251" s="1"/>
      <c r="R251" s="1"/>
      <c r="S251" s="1"/>
      <c r="T251" s="1"/>
    </row>
    <row r="252" spans="1:20" ht="51" x14ac:dyDescent="0.2">
      <c r="A252" s="38" t="s">
        <v>1451</v>
      </c>
      <c r="B252" s="55" t="s">
        <v>515</v>
      </c>
      <c r="C252" s="69" t="s">
        <v>637</v>
      </c>
      <c r="D252" s="64" t="s">
        <v>217</v>
      </c>
      <c r="E252" s="39" t="s">
        <v>55</v>
      </c>
      <c r="F252" s="40">
        <v>67.72</v>
      </c>
      <c r="G252" s="40">
        <v>21.51</v>
      </c>
      <c r="H252" s="39">
        <f t="shared" si="135"/>
        <v>89.23</v>
      </c>
      <c r="I252" s="41">
        <f t="shared" si="136"/>
        <v>67.72</v>
      </c>
      <c r="J252" s="41">
        <f t="shared" si="137"/>
        <v>21.51</v>
      </c>
      <c r="K252" s="41">
        <f t="shared" si="138"/>
        <v>89.23</v>
      </c>
      <c r="L252" s="1"/>
      <c r="M252" s="7" t="s">
        <v>47</v>
      </c>
      <c r="N252" s="8"/>
      <c r="O252" s="1"/>
      <c r="P252" s="1"/>
      <c r="Q252" s="1"/>
      <c r="R252" s="1"/>
      <c r="S252" s="1"/>
      <c r="T252" s="1"/>
    </row>
    <row r="253" spans="1:20" ht="38.25" x14ac:dyDescent="0.2">
      <c r="A253" s="38" t="s">
        <v>1452</v>
      </c>
      <c r="B253" s="55" t="s">
        <v>162</v>
      </c>
      <c r="C253" s="69" t="s">
        <v>163</v>
      </c>
      <c r="D253" s="64" t="s">
        <v>71</v>
      </c>
      <c r="E253" s="39" t="s">
        <v>638</v>
      </c>
      <c r="F253" s="40">
        <v>2.83</v>
      </c>
      <c r="G253" s="40">
        <v>6.07</v>
      </c>
      <c r="H253" s="39">
        <f t="shared" si="135"/>
        <v>8.9</v>
      </c>
      <c r="I253" s="41">
        <f t="shared" si="136"/>
        <v>283</v>
      </c>
      <c r="J253" s="41">
        <f t="shared" si="137"/>
        <v>607</v>
      </c>
      <c r="K253" s="41">
        <f t="shared" si="138"/>
        <v>890</v>
      </c>
      <c r="L253" s="1"/>
      <c r="M253" s="1"/>
      <c r="N253" s="1"/>
    </row>
    <row r="254" spans="1:20" ht="25.5" x14ac:dyDescent="0.2">
      <c r="A254" s="38" t="s">
        <v>1453</v>
      </c>
      <c r="B254" s="55" t="s">
        <v>639</v>
      </c>
      <c r="C254" s="69" t="s">
        <v>640</v>
      </c>
      <c r="D254" s="64" t="s">
        <v>218</v>
      </c>
      <c r="E254" s="39" t="s">
        <v>641</v>
      </c>
      <c r="F254" s="40">
        <v>19.670000000000002</v>
      </c>
      <c r="G254" s="40">
        <v>48.86</v>
      </c>
      <c r="H254" s="39">
        <f t="shared" si="135"/>
        <v>68.53</v>
      </c>
      <c r="I254" s="41">
        <f t="shared" si="136"/>
        <v>1.97</v>
      </c>
      <c r="J254" s="41">
        <f t="shared" si="137"/>
        <v>4.8899999999999997</v>
      </c>
      <c r="K254" s="41">
        <f t="shared" si="138"/>
        <v>6.86</v>
      </c>
      <c r="L254" s="1"/>
      <c r="M254" s="1"/>
      <c r="N254" s="1"/>
    </row>
    <row r="255" spans="1:20" ht="12.75" x14ac:dyDescent="0.2">
      <c r="A255" s="135">
        <v>30</v>
      </c>
      <c r="B255" s="54"/>
      <c r="C255" s="70" t="s">
        <v>1280</v>
      </c>
      <c r="D255" s="63"/>
      <c r="E255" s="11"/>
      <c r="F255" s="138"/>
      <c r="G255" s="138"/>
      <c r="H255" s="11"/>
      <c r="I255" s="9">
        <f>SUM(I256:I266)</f>
        <v>29481.759999999998</v>
      </c>
      <c r="J255" s="9">
        <f t="shared" ref="J255:K255" si="139">SUM(J256:J266)</f>
        <v>5986.41</v>
      </c>
      <c r="K255" s="9">
        <f t="shared" si="139"/>
        <v>35468.17</v>
      </c>
      <c r="L255" s="1"/>
      <c r="M255" s="7" t="s">
        <v>47</v>
      </c>
      <c r="N255" s="8"/>
      <c r="O255" s="1"/>
      <c r="P255" s="1"/>
      <c r="Q255" s="1"/>
      <c r="R255" s="1"/>
      <c r="S255" s="1"/>
      <c r="T255" s="1"/>
    </row>
    <row r="256" spans="1:20" ht="38.25" x14ac:dyDescent="0.2">
      <c r="A256" s="38" t="s">
        <v>1048</v>
      </c>
      <c r="B256" s="55" t="s">
        <v>1018</v>
      </c>
      <c r="C256" s="69" t="s">
        <v>1019</v>
      </c>
      <c r="D256" s="64" t="s">
        <v>71</v>
      </c>
      <c r="E256" s="39" t="s">
        <v>1021</v>
      </c>
      <c r="F256" s="40">
        <v>89.93</v>
      </c>
      <c r="G256" s="40">
        <v>5.75</v>
      </c>
      <c r="H256" s="39">
        <f t="shared" ref="H256:H261" si="140">F256+G256</f>
        <v>95.68</v>
      </c>
      <c r="I256" s="41">
        <f>F256*E256</f>
        <v>24281.1</v>
      </c>
      <c r="J256" s="41">
        <f t="shared" ref="J256:J261" si="141">G256*E256</f>
        <v>1552.5</v>
      </c>
      <c r="K256" s="41">
        <f>I256+J256</f>
        <v>25833.599999999999</v>
      </c>
      <c r="L256" s="1"/>
      <c r="M256" s="1"/>
      <c r="N256" s="1"/>
    </row>
    <row r="257" spans="1:20" s="136" customFormat="1" ht="25.5" x14ac:dyDescent="0.2">
      <c r="A257" s="38" t="s">
        <v>1049</v>
      </c>
      <c r="B257" s="55" t="s">
        <v>1204</v>
      </c>
      <c r="C257" s="69" t="s">
        <v>1020</v>
      </c>
      <c r="D257" s="64" t="s">
        <v>10</v>
      </c>
      <c r="E257" s="39" t="s">
        <v>116</v>
      </c>
      <c r="F257" s="40">
        <v>168.47</v>
      </c>
      <c r="G257" s="40">
        <v>103.89</v>
      </c>
      <c r="H257" s="39">
        <f t="shared" si="140"/>
        <v>272.36</v>
      </c>
      <c r="I257" s="41">
        <f t="shared" ref="I257:I261" si="142">F257*E257</f>
        <v>336.94</v>
      </c>
      <c r="J257" s="41">
        <f t="shared" si="141"/>
        <v>207.78</v>
      </c>
      <c r="K257" s="41">
        <f t="shared" ref="K257:K261" si="143">I257+J257</f>
        <v>544.72</v>
      </c>
      <c r="L257" s="1"/>
      <c r="M257" s="1"/>
      <c r="N257" s="1"/>
    </row>
    <row r="258" spans="1:20" s="136" customFormat="1" ht="38.25" x14ac:dyDescent="0.2">
      <c r="A258" s="38" t="s">
        <v>1050</v>
      </c>
      <c r="B258" s="55" t="s">
        <v>919</v>
      </c>
      <c r="C258" s="69" t="s">
        <v>920</v>
      </c>
      <c r="D258" s="64" t="s">
        <v>71</v>
      </c>
      <c r="E258" s="39" t="s">
        <v>1022</v>
      </c>
      <c r="F258" s="40">
        <v>17.46</v>
      </c>
      <c r="G258" s="40">
        <v>8.07</v>
      </c>
      <c r="H258" s="39">
        <f t="shared" si="140"/>
        <v>25.53</v>
      </c>
      <c r="I258" s="41">
        <f t="shared" si="142"/>
        <v>1222.2</v>
      </c>
      <c r="J258" s="41">
        <f t="shared" si="141"/>
        <v>564.9</v>
      </c>
      <c r="K258" s="41">
        <f t="shared" si="143"/>
        <v>1787.1</v>
      </c>
      <c r="L258" s="1"/>
      <c r="M258" s="7" t="s">
        <v>47</v>
      </c>
      <c r="N258" s="8"/>
      <c r="O258" s="1"/>
      <c r="P258" s="1"/>
      <c r="Q258" s="1"/>
      <c r="R258" s="1"/>
      <c r="S258" s="1"/>
      <c r="T258" s="1"/>
    </row>
    <row r="259" spans="1:20" s="136" customFormat="1" ht="25.5" x14ac:dyDescent="0.2">
      <c r="A259" s="38" t="s">
        <v>1051</v>
      </c>
      <c r="B259" s="55" t="s">
        <v>420</v>
      </c>
      <c r="C259" s="69" t="s">
        <v>1205</v>
      </c>
      <c r="D259" s="64" t="s">
        <v>218</v>
      </c>
      <c r="E259" s="39" t="s">
        <v>55</v>
      </c>
      <c r="F259" s="40">
        <v>30.46</v>
      </c>
      <c r="G259" s="40">
        <v>73.14</v>
      </c>
      <c r="H259" s="39">
        <f t="shared" si="140"/>
        <v>103.6</v>
      </c>
      <c r="I259" s="41">
        <f t="shared" si="142"/>
        <v>30.46</v>
      </c>
      <c r="J259" s="41">
        <f t="shared" si="141"/>
        <v>73.14</v>
      </c>
      <c r="K259" s="41">
        <f t="shared" si="143"/>
        <v>103.6</v>
      </c>
      <c r="L259" s="1"/>
      <c r="M259" s="7" t="s">
        <v>47</v>
      </c>
      <c r="N259" s="8"/>
      <c r="O259" s="1"/>
      <c r="P259" s="1"/>
      <c r="Q259" s="1"/>
      <c r="R259" s="1"/>
      <c r="S259" s="1"/>
      <c r="T259" s="1"/>
    </row>
    <row r="260" spans="1:20" s="136" customFormat="1" ht="12.75" x14ac:dyDescent="0.2">
      <c r="A260" s="38" t="s">
        <v>1454</v>
      </c>
      <c r="B260" s="55" t="s">
        <v>509</v>
      </c>
      <c r="C260" s="69" t="s">
        <v>1206</v>
      </c>
      <c r="D260" s="64" t="s">
        <v>218</v>
      </c>
      <c r="E260" s="39" t="s">
        <v>746</v>
      </c>
      <c r="F260" s="40">
        <v>18.46</v>
      </c>
      <c r="G260" s="40">
        <v>44.35</v>
      </c>
      <c r="H260" s="39">
        <f t="shared" si="140"/>
        <v>62.81</v>
      </c>
      <c r="I260" s="41">
        <f t="shared" si="142"/>
        <v>16.61</v>
      </c>
      <c r="J260" s="41">
        <f t="shared" si="141"/>
        <v>39.92</v>
      </c>
      <c r="K260" s="41">
        <f t="shared" si="143"/>
        <v>56.53</v>
      </c>
      <c r="L260" s="1"/>
      <c r="M260" s="1"/>
      <c r="N260" s="1"/>
    </row>
    <row r="261" spans="1:20" s="136" customFormat="1" ht="25.5" x14ac:dyDescent="0.2">
      <c r="A261" s="38" t="s">
        <v>1455</v>
      </c>
      <c r="B261" s="55" t="s">
        <v>710</v>
      </c>
      <c r="C261" s="69" t="s">
        <v>1207</v>
      </c>
      <c r="D261" s="64" t="s">
        <v>218</v>
      </c>
      <c r="E261" s="39" t="s">
        <v>1210</v>
      </c>
      <c r="F261" s="40">
        <v>97.21</v>
      </c>
      <c r="G261" s="40">
        <v>241.49</v>
      </c>
      <c r="H261" s="39">
        <f t="shared" si="140"/>
        <v>338.7</v>
      </c>
      <c r="I261" s="41">
        <f t="shared" si="142"/>
        <v>48.61</v>
      </c>
      <c r="J261" s="41">
        <f t="shared" si="141"/>
        <v>120.75</v>
      </c>
      <c r="K261" s="41">
        <f t="shared" si="143"/>
        <v>169.36</v>
      </c>
      <c r="L261" s="1"/>
      <c r="M261" s="1"/>
      <c r="N261" s="1"/>
    </row>
    <row r="262" spans="1:20" ht="24" x14ac:dyDescent="0.2">
      <c r="A262" s="38" t="s">
        <v>1456</v>
      </c>
      <c r="B262" s="55" t="s">
        <v>518</v>
      </c>
      <c r="C262" s="69" t="s">
        <v>1208</v>
      </c>
      <c r="D262" s="64" t="s">
        <v>218</v>
      </c>
      <c r="E262" s="39" t="s">
        <v>146</v>
      </c>
      <c r="F262" s="40">
        <v>97.21</v>
      </c>
      <c r="G262" s="40">
        <v>241.49</v>
      </c>
      <c r="H262" s="39">
        <f t="shared" ref="H262" si="144">F262+G262</f>
        <v>338.7</v>
      </c>
      <c r="I262" s="41">
        <f>F262*E262</f>
        <v>972.1</v>
      </c>
      <c r="J262" s="41">
        <f t="shared" ref="J262" si="145">G262*E262</f>
        <v>2414.9</v>
      </c>
      <c r="K262" s="41">
        <f>I262+J262</f>
        <v>3387</v>
      </c>
      <c r="L262" s="1"/>
      <c r="M262" s="1"/>
      <c r="N262" s="1"/>
    </row>
    <row r="263" spans="1:20" ht="38.25" x14ac:dyDescent="0.2">
      <c r="A263" s="38" t="s">
        <v>1457</v>
      </c>
      <c r="B263" s="55" t="s">
        <v>527</v>
      </c>
      <c r="C263" s="69" t="s">
        <v>1209</v>
      </c>
      <c r="D263" s="64" t="s">
        <v>217</v>
      </c>
      <c r="E263" s="39" t="s">
        <v>146</v>
      </c>
      <c r="F263" s="40">
        <v>72.83</v>
      </c>
      <c r="G263" s="40">
        <v>21.78</v>
      </c>
      <c r="H263" s="39">
        <f t="shared" ref="H263:H265" si="146">F263+G263</f>
        <v>94.61</v>
      </c>
      <c r="I263" s="41">
        <f>F263*E263</f>
        <v>728.3</v>
      </c>
      <c r="J263" s="41">
        <f t="shared" ref="J263:J265" si="147">G263*E263</f>
        <v>217.8</v>
      </c>
      <c r="K263" s="41">
        <f>I263+J263</f>
        <v>946.1</v>
      </c>
      <c r="L263" s="1"/>
      <c r="M263" s="1"/>
      <c r="N263" s="1"/>
    </row>
    <row r="264" spans="1:20" s="136" customFormat="1" ht="38.25" x14ac:dyDescent="0.2">
      <c r="A264" s="38" t="s">
        <v>1458</v>
      </c>
      <c r="B264" s="55" t="s">
        <v>1282</v>
      </c>
      <c r="C264" s="69" t="s">
        <v>1283</v>
      </c>
      <c r="D264" s="64" t="s">
        <v>10</v>
      </c>
      <c r="E264" s="39" t="s">
        <v>116</v>
      </c>
      <c r="F264" s="40">
        <v>344.48</v>
      </c>
      <c r="G264" s="40">
        <v>249.72</v>
      </c>
      <c r="H264" s="39">
        <f t="shared" si="146"/>
        <v>594.20000000000005</v>
      </c>
      <c r="I264" s="41">
        <f t="shared" ref="I264" si="148">F264*E264</f>
        <v>688.96</v>
      </c>
      <c r="J264" s="41">
        <f t="shared" si="147"/>
        <v>499.44</v>
      </c>
      <c r="K264" s="41">
        <f t="shared" ref="K264" si="149">I264+J264</f>
        <v>1188.4000000000001</v>
      </c>
      <c r="L264" s="1"/>
      <c r="M264" s="1"/>
      <c r="N264" s="1"/>
    </row>
    <row r="265" spans="1:20" s="136" customFormat="1" ht="25.5" x14ac:dyDescent="0.2">
      <c r="A265" s="38" t="s">
        <v>1459</v>
      </c>
      <c r="B265" s="55" t="s">
        <v>1281</v>
      </c>
      <c r="C265" s="69" t="s">
        <v>1284</v>
      </c>
      <c r="D265" s="64" t="s">
        <v>10</v>
      </c>
      <c r="E265" s="39" t="s">
        <v>116</v>
      </c>
      <c r="F265" s="40">
        <v>361.52</v>
      </c>
      <c r="G265" s="40">
        <v>41.32</v>
      </c>
      <c r="H265" s="39">
        <f t="shared" si="146"/>
        <v>402.84</v>
      </c>
      <c r="I265" s="41">
        <f>F265*E265</f>
        <v>723.04</v>
      </c>
      <c r="J265" s="41">
        <f t="shared" si="147"/>
        <v>82.64</v>
      </c>
      <c r="K265" s="41">
        <f>I265+J265</f>
        <v>805.68</v>
      </c>
      <c r="L265" s="1"/>
      <c r="M265" s="1"/>
      <c r="N265" s="1"/>
    </row>
    <row r="266" spans="1:20" s="136" customFormat="1" ht="38.25" x14ac:dyDescent="0.2">
      <c r="A266" s="38" t="s">
        <v>1460</v>
      </c>
      <c r="B266" s="55" t="s">
        <v>918</v>
      </c>
      <c r="C266" s="69" t="s">
        <v>1221</v>
      </c>
      <c r="D266" s="64" t="s">
        <v>71</v>
      </c>
      <c r="E266" s="39" t="s">
        <v>1285</v>
      </c>
      <c r="F266" s="40">
        <v>9.0299999999999994</v>
      </c>
      <c r="G266" s="40">
        <v>4.43</v>
      </c>
      <c r="H266" s="39">
        <f t="shared" ref="H266" si="150">F266+G266</f>
        <v>13.46</v>
      </c>
      <c r="I266" s="41">
        <f>F266*E266</f>
        <v>433.44</v>
      </c>
      <c r="J266" s="41">
        <f t="shared" ref="J266" si="151">G266*E266</f>
        <v>212.64</v>
      </c>
      <c r="K266" s="41">
        <f>I266+J266</f>
        <v>646.08000000000004</v>
      </c>
      <c r="L266" s="1"/>
      <c r="M266" s="1"/>
      <c r="N266" s="1"/>
    </row>
    <row r="267" spans="1:20" ht="12.75" x14ac:dyDescent="0.2">
      <c r="A267" s="10" t="s">
        <v>1288</v>
      </c>
      <c r="B267" s="54"/>
      <c r="C267" s="70" t="s">
        <v>1304</v>
      </c>
      <c r="D267" s="63"/>
      <c r="E267" s="11"/>
      <c r="F267" s="138"/>
      <c r="G267" s="138"/>
      <c r="H267" s="11"/>
      <c r="I267" s="9">
        <f>SUM(I268:I328)</f>
        <v>89095.13</v>
      </c>
      <c r="J267" s="9">
        <f t="shared" ref="J267:K267" si="152">SUM(J268:J328)</f>
        <v>30278.43</v>
      </c>
      <c r="K267" s="9">
        <f t="shared" si="152"/>
        <v>119373.56</v>
      </c>
      <c r="L267" s="1"/>
      <c r="M267" s="1"/>
      <c r="N267" s="1"/>
    </row>
    <row r="268" spans="1:20" s="136" customFormat="1" ht="38.25" x14ac:dyDescent="0.2">
      <c r="A268" s="38" t="s">
        <v>1052</v>
      </c>
      <c r="B268" s="55" t="s">
        <v>643</v>
      </c>
      <c r="C268" s="69" t="s">
        <v>644</v>
      </c>
      <c r="D268" s="64" t="s">
        <v>71</v>
      </c>
      <c r="E268" s="39" t="s">
        <v>1256</v>
      </c>
      <c r="F268" s="40">
        <v>4.51</v>
      </c>
      <c r="G268" s="40">
        <v>3.32</v>
      </c>
      <c r="H268" s="39">
        <f t="shared" ref="H268:H274" si="153">F268+G268</f>
        <v>7.83</v>
      </c>
      <c r="I268" s="41">
        <f t="shared" ref="I268:I274" si="154">F268*E268</f>
        <v>3157</v>
      </c>
      <c r="J268" s="41">
        <f t="shared" ref="J268:J274" si="155">G268*E268</f>
        <v>2324</v>
      </c>
      <c r="K268" s="41">
        <f t="shared" ref="K268:K274" si="156">I268+J268</f>
        <v>5481</v>
      </c>
      <c r="L268" s="1"/>
      <c r="M268" s="1"/>
      <c r="N268" s="1"/>
    </row>
    <row r="269" spans="1:20" s="136" customFormat="1" ht="38.25" x14ac:dyDescent="0.2">
      <c r="A269" s="38" t="s">
        <v>1053</v>
      </c>
      <c r="B269" s="55" t="s">
        <v>645</v>
      </c>
      <c r="C269" s="69" t="s">
        <v>646</v>
      </c>
      <c r="D269" s="64" t="s">
        <v>71</v>
      </c>
      <c r="E269" s="39" t="s">
        <v>188</v>
      </c>
      <c r="F269" s="40">
        <v>7.14</v>
      </c>
      <c r="G269" s="40">
        <v>4.03</v>
      </c>
      <c r="H269" s="39">
        <f t="shared" si="153"/>
        <v>11.17</v>
      </c>
      <c r="I269" s="41">
        <f t="shared" si="154"/>
        <v>178.5</v>
      </c>
      <c r="J269" s="41">
        <f t="shared" si="155"/>
        <v>100.75</v>
      </c>
      <c r="K269" s="41">
        <f t="shared" si="156"/>
        <v>279.25</v>
      </c>
      <c r="L269" s="1"/>
      <c r="M269" s="7" t="s">
        <v>47</v>
      </c>
      <c r="N269" s="8"/>
      <c r="O269" s="1"/>
      <c r="P269" s="1"/>
      <c r="Q269" s="1"/>
      <c r="R269" s="1"/>
      <c r="S269" s="1"/>
      <c r="T269" s="1"/>
    </row>
    <row r="270" spans="1:20" s="136" customFormat="1" ht="38.25" x14ac:dyDescent="0.2">
      <c r="A270" s="38" t="s">
        <v>1054</v>
      </c>
      <c r="B270" s="55" t="s">
        <v>918</v>
      </c>
      <c r="C270" s="69" t="s">
        <v>1221</v>
      </c>
      <c r="D270" s="64" t="s">
        <v>71</v>
      </c>
      <c r="E270" s="39" t="s">
        <v>726</v>
      </c>
      <c r="F270" s="40">
        <v>9.0299999999999994</v>
      </c>
      <c r="G270" s="40">
        <v>4.43</v>
      </c>
      <c r="H270" s="39">
        <f t="shared" si="153"/>
        <v>13.46</v>
      </c>
      <c r="I270" s="41">
        <f t="shared" si="154"/>
        <v>325.08</v>
      </c>
      <c r="J270" s="41">
        <f t="shared" si="155"/>
        <v>159.47999999999999</v>
      </c>
      <c r="K270" s="41">
        <f t="shared" si="156"/>
        <v>484.56</v>
      </c>
      <c r="L270" s="1"/>
      <c r="M270" s="7" t="s">
        <v>47</v>
      </c>
      <c r="N270" s="8"/>
      <c r="O270" s="1"/>
      <c r="P270" s="1"/>
      <c r="Q270" s="1"/>
      <c r="R270" s="1"/>
      <c r="S270" s="1"/>
      <c r="T270" s="1"/>
    </row>
    <row r="271" spans="1:20" s="136" customFormat="1" ht="25.5" x14ac:dyDescent="0.2">
      <c r="A271" s="38" t="s">
        <v>1055</v>
      </c>
      <c r="B271" s="55" t="s">
        <v>180</v>
      </c>
      <c r="C271" s="69" t="s">
        <v>1222</v>
      </c>
      <c r="D271" s="64" t="s">
        <v>10</v>
      </c>
      <c r="E271" s="39" t="s">
        <v>1041</v>
      </c>
      <c r="F271" s="40">
        <v>8.2200000000000006</v>
      </c>
      <c r="G271" s="40">
        <v>13.8</v>
      </c>
      <c r="H271" s="39">
        <f t="shared" si="153"/>
        <v>22.02</v>
      </c>
      <c r="I271" s="41">
        <f t="shared" si="154"/>
        <v>1282.32</v>
      </c>
      <c r="J271" s="41">
        <f t="shared" si="155"/>
        <v>2152.8000000000002</v>
      </c>
      <c r="K271" s="41">
        <f t="shared" si="156"/>
        <v>3435.12</v>
      </c>
      <c r="L271" s="1"/>
      <c r="M271" s="1"/>
      <c r="N271" s="1"/>
    </row>
    <row r="272" spans="1:20" s="136" customFormat="1" ht="38.25" x14ac:dyDescent="0.2">
      <c r="A272" s="38" t="s">
        <v>1289</v>
      </c>
      <c r="B272" s="55" t="s">
        <v>175</v>
      </c>
      <c r="C272" s="69" t="s">
        <v>176</v>
      </c>
      <c r="D272" s="64" t="s">
        <v>71</v>
      </c>
      <c r="E272" s="39" t="s">
        <v>1257</v>
      </c>
      <c r="F272" s="40">
        <v>2.06</v>
      </c>
      <c r="G272" s="40">
        <v>1.07</v>
      </c>
      <c r="H272" s="39">
        <f t="shared" si="153"/>
        <v>3.13</v>
      </c>
      <c r="I272" s="41">
        <f t="shared" si="154"/>
        <v>4367.2</v>
      </c>
      <c r="J272" s="41">
        <f t="shared" si="155"/>
        <v>2268.4</v>
      </c>
      <c r="K272" s="41">
        <f t="shared" si="156"/>
        <v>6635.6</v>
      </c>
      <c r="L272" s="1"/>
      <c r="M272" s="1"/>
      <c r="N272" s="1"/>
    </row>
    <row r="273" spans="1:20" s="136" customFormat="1" ht="38.25" x14ac:dyDescent="0.2">
      <c r="A273" s="38" t="s">
        <v>1290</v>
      </c>
      <c r="B273" s="55" t="s">
        <v>177</v>
      </c>
      <c r="C273" s="69" t="s">
        <v>178</v>
      </c>
      <c r="D273" s="64" t="s">
        <v>71</v>
      </c>
      <c r="E273" s="39" t="s">
        <v>1258</v>
      </c>
      <c r="F273" s="40">
        <v>3.12</v>
      </c>
      <c r="G273" s="40">
        <v>1.36</v>
      </c>
      <c r="H273" s="39">
        <f t="shared" si="153"/>
        <v>4.4800000000000004</v>
      </c>
      <c r="I273" s="41">
        <f t="shared" si="154"/>
        <v>16473.599999999999</v>
      </c>
      <c r="J273" s="41">
        <f t="shared" si="155"/>
        <v>7180.8</v>
      </c>
      <c r="K273" s="41">
        <f t="shared" si="156"/>
        <v>23654.400000000001</v>
      </c>
      <c r="L273" s="1"/>
      <c r="M273" s="7" t="s">
        <v>47</v>
      </c>
      <c r="N273" s="8"/>
      <c r="O273" s="1"/>
      <c r="P273" s="1"/>
      <c r="Q273" s="1"/>
      <c r="R273" s="1"/>
      <c r="S273" s="1"/>
      <c r="T273" s="1"/>
    </row>
    <row r="274" spans="1:20" s="136" customFormat="1" ht="38.25" x14ac:dyDescent="0.2">
      <c r="A274" s="38" t="s">
        <v>1461</v>
      </c>
      <c r="B274" s="55" t="s">
        <v>647</v>
      </c>
      <c r="C274" s="69" t="s">
        <v>648</v>
      </c>
      <c r="D274" s="64" t="s">
        <v>71</v>
      </c>
      <c r="E274" s="39" t="s">
        <v>638</v>
      </c>
      <c r="F274" s="40">
        <v>5.04</v>
      </c>
      <c r="G274" s="40">
        <v>1.82</v>
      </c>
      <c r="H274" s="39">
        <f t="shared" si="153"/>
        <v>6.86</v>
      </c>
      <c r="I274" s="41">
        <f t="shared" si="154"/>
        <v>504</v>
      </c>
      <c r="J274" s="41">
        <f t="shared" si="155"/>
        <v>182</v>
      </c>
      <c r="K274" s="41">
        <f t="shared" si="156"/>
        <v>686</v>
      </c>
      <c r="L274" s="1"/>
      <c r="M274" s="7" t="s">
        <v>47</v>
      </c>
      <c r="N274" s="8"/>
      <c r="O274" s="1"/>
      <c r="P274" s="1"/>
      <c r="Q274" s="1"/>
      <c r="R274" s="1"/>
      <c r="S274" s="1"/>
      <c r="T274" s="1"/>
    </row>
    <row r="275" spans="1:20" ht="38.25" x14ac:dyDescent="0.2">
      <c r="A275" s="38" t="s">
        <v>1462</v>
      </c>
      <c r="B275" s="55" t="s">
        <v>649</v>
      </c>
      <c r="C275" s="69" t="s">
        <v>650</v>
      </c>
      <c r="D275" s="64" t="s">
        <v>71</v>
      </c>
      <c r="E275" s="39" t="s">
        <v>1042</v>
      </c>
      <c r="F275" s="40">
        <v>7.14</v>
      </c>
      <c r="G275" s="40">
        <v>2.38</v>
      </c>
      <c r="H275" s="39">
        <f t="shared" ref="H275:H318" si="157">F275+G275</f>
        <v>9.52</v>
      </c>
      <c r="I275" s="41">
        <f t="shared" ref="I275:I318" si="158">F275*E275</f>
        <v>1213.8</v>
      </c>
      <c r="J275" s="41">
        <f t="shared" ref="J275:J318" si="159">G275*E275</f>
        <v>404.6</v>
      </c>
      <c r="K275" s="41">
        <f t="shared" ref="K275:K318" si="160">I275+J275</f>
        <v>1618.4</v>
      </c>
      <c r="L275" s="1"/>
      <c r="M275" s="1"/>
      <c r="N275" s="1"/>
    </row>
    <row r="276" spans="1:20" ht="38.25" x14ac:dyDescent="0.2">
      <c r="A276" s="38" t="s">
        <v>1463</v>
      </c>
      <c r="B276" s="55" t="s">
        <v>651</v>
      </c>
      <c r="C276" s="69" t="s">
        <v>652</v>
      </c>
      <c r="D276" s="64" t="s">
        <v>71</v>
      </c>
      <c r="E276" s="39" t="s">
        <v>207</v>
      </c>
      <c r="F276" s="40">
        <v>13.29</v>
      </c>
      <c r="G276" s="40">
        <v>3.56</v>
      </c>
      <c r="H276" s="39">
        <f t="shared" si="157"/>
        <v>16.850000000000001</v>
      </c>
      <c r="I276" s="41">
        <f t="shared" si="158"/>
        <v>1794.15</v>
      </c>
      <c r="J276" s="41">
        <f t="shared" si="159"/>
        <v>480.6</v>
      </c>
      <c r="K276" s="41">
        <f t="shared" si="160"/>
        <v>2274.75</v>
      </c>
      <c r="L276" s="1"/>
      <c r="M276" s="7" t="s">
        <v>47</v>
      </c>
      <c r="N276" s="8"/>
      <c r="O276" s="1"/>
      <c r="P276" s="1"/>
      <c r="Q276" s="1"/>
      <c r="R276" s="1"/>
      <c r="S276" s="1"/>
      <c r="T276" s="1"/>
    </row>
    <row r="277" spans="1:20" ht="38.25" x14ac:dyDescent="0.2">
      <c r="A277" s="38" t="s">
        <v>1464</v>
      </c>
      <c r="B277" s="55" t="s">
        <v>653</v>
      </c>
      <c r="C277" s="69" t="s">
        <v>654</v>
      </c>
      <c r="D277" s="64" t="s">
        <v>71</v>
      </c>
      <c r="E277" s="39" t="s">
        <v>146</v>
      </c>
      <c r="F277" s="40">
        <v>19.05</v>
      </c>
      <c r="G277" s="40">
        <v>5.34</v>
      </c>
      <c r="H277" s="39">
        <f t="shared" si="157"/>
        <v>24.39</v>
      </c>
      <c r="I277" s="41">
        <f t="shared" si="158"/>
        <v>190.5</v>
      </c>
      <c r="J277" s="41">
        <f t="shared" si="159"/>
        <v>53.4</v>
      </c>
      <c r="K277" s="41">
        <f t="shared" si="160"/>
        <v>243.9</v>
      </c>
      <c r="L277" s="1"/>
      <c r="M277" s="7" t="s">
        <v>47</v>
      </c>
      <c r="N277" s="8"/>
      <c r="O277" s="1"/>
      <c r="P277" s="1"/>
      <c r="Q277" s="1"/>
      <c r="R277" s="1"/>
      <c r="S277" s="1"/>
      <c r="T277" s="1"/>
    </row>
    <row r="278" spans="1:20" ht="25.5" x14ac:dyDescent="0.2">
      <c r="A278" s="38" t="s">
        <v>1465</v>
      </c>
      <c r="B278" s="55" t="s">
        <v>1023</v>
      </c>
      <c r="C278" s="69" t="s">
        <v>1223</v>
      </c>
      <c r="D278" s="64" t="s">
        <v>71</v>
      </c>
      <c r="E278" s="39" t="s">
        <v>158</v>
      </c>
      <c r="F278" s="40">
        <v>33.270000000000003</v>
      </c>
      <c r="G278" s="40">
        <v>3.42</v>
      </c>
      <c r="H278" s="39">
        <f t="shared" si="157"/>
        <v>36.69</v>
      </c>
      <c r="I278" s="41">
        <f t="shared" si="158"/>
        <v>1330.8</v>
      </c>
      <c r="J278" s="41">
        <f t="shared" si="159"/>
        <v>136.80000000000001</v>
      </c>
      <c r="K278" s="41">
        <f t="shared" si="160"/>
        <v>1467.6</v>
      </c>
      <c r="L278" s="1"/>
      <c r="M278" s="1"/>
      <c r="N278" s="1"/>
    </row>
    <row r="279" spans="1:20" ht="38.25" x14ac:dyDescent="0.2">
      <c r="A279" s="38" t="s">
        <v>1466</v>
      </c>
      <c r="B279" s="55" t="s">
        <v>1024</v>
      </c>
      <c r="C279" s="69" t="s">
        <v>1224</v>
      </c>
      <c r="D279" s="64" t="s">
        <v>71</v>
      </c>
      <c r="E279" s="39" t="s">
        <v>1259</v>
      </c>
      <c r="F279" s="40">
        <v>7.85</v>
      </c>
      <c r="G279" s="40">
        <v>2.38</v>
      </c>
      <c r="H279" s="39">
        <f t="shared" si="157"/>
        <v>10.23</v>
      </c>
      <c r="I279" s="41">
        <f t="shared" si="158"/>
        <v>1570</v>
      </c>
      <c r="J279" s="41">
        <f t="shared" si="159"/>
        <v>476</v>
      </c>
      <c r="K279" s="41">
        <f t="shared" si="160"/>
        <v>2046</v>
      </c>
      <c r="L279" s="1"/>
      <c r="M279" s="1"/>
      <c r="N279" s="1"/>
    </row>
    <row r="280" spans="1:20" ht="38.25" x14ac:dyDescent="0.2">
      <c r="A280" s="38" t="s">
        <v>1467</v>
      </c>
      <c r="B280" s="55" t="s">
        <v>655</v>
      </c>
      <c r="C280" s="69" t="s">
        <v>656</v>
      </c>
      <c r="D280" s="64" t="s">
        <v>71</v>
      </c>
      <c r="E280" s="39" t="s">
        <v>1260</v>
      </c>
      <c r="F280" s="40">
        <v>9.6300000000000008</v>
      </c>
      <c r="G280" s="40">
        <v>7.0000000000000007E-2</v>
      </c>
      <c r="H280" s="39">
        <f t="shared" si="157"/>
        <v>9.6999999999999993</v>
      </c>
      <c r="I280" s="41">
        <f t="shared" si="158"/>
        <v>1348.2</v>
      </c>
      <c r="J280" s="41">
        <f t="shared" si="159"/>
        <v>9.8000000000000007</v>
      </c>
      <c r="K280" s="41">
        <f t="shared" si="160"/>
        <v>1358</v>
      </c>
      <c r="L280" s="1"/>
      <c r="M280" s="7" t="s">
        <v>47</v>
      </c>
      <c r="N280" s="8"/>
      <c r="O280" s="1"/>
      <c r="P280" s="1"/>
      <c r="Q280" s="1"/>
      <c r="R280" s="1"/>
      <c r="S280" s="1"/>
      <c r="T280" s="1"/>
    </row>
    <row r="281" spans="1:20" ht="38.25" x14ac:dyDescent="0.2">
      <c r="A281" s="38" t="s">
        <v>1468</v>
      </c>
      <c r="B281" s="55" t="s">
        <v>1025</v>
      </c>
      <c r="C281" s="69" t="s">
        <v>1225</v>
      </c>
      <c r="D281" s="64" t="s">
        <v>71</v>
      </c>
      <c r="E281" s="39" t="s">
        <v>1261</v>
      </c>
      <c r="F281" s="40">
        <v>20.13</v>
      </c>
      <c r="G281" s="40">
        <v>5.34</v>
      </c>
      <c r="H281" s="39">
        <f t="shared" si="157"/>
        <v>25.47</v>
      </c>
      <c r="I281" s="41">
        <f t="shared" si="158"/>
        <v>5032.5</v>
      </c>
      <c r="J281" s="41">
        <f t="shared" si="159"/>
        <v>1335</v>
      </c>
      <c r="K281" s="41">
        <f t="shared" si="160"/>
        <v>6367.5</v>
      </c>
      <c r="L281" s="1"/>
      <c r="M281" s="7" t="s">
        <v>47</v>
      </c>
      <c r="N281" s="8"/>
      <c r="O281" s="1"/>
      <c r="P281" s="1"/>
      <c r="Q281" s="1"/>
      <c r="R281" s="1"/>
      <c r="S281" s="1"/>
      <c r="T281" s="1"/>
    </row>
    <row r="282" spans="1:20" ht="38.25" x14ac:dyDescent="0.2">
      <c r="A282" s="38" t="s">
        <v>1469</v>
      </c>
      <c r="B282" s="55" t="s">
        <v>1026</v>
      </c>
      <c r="C282" s="69" t="s">
        <v>1226</v>
      </c>
      <c r="D282" s="64" t="s">
        <v>71</v>
      </c>
      <c r="E282" s="39" t="s">
        <v>145</v>
      </c>
      <c r="F282" s="40">
        <v>49.65</v>
      </c>
      <c r="G282" s="40">
        <v>7.0000000000000007E-2</v>
      </c>
      <c r="H282" s="39">
        <f t="shared" si="157"/>
        <v>49.72</v>
      </c>
      <c r="I282" s="41">
        <f t="shared" si="158"/>
        <v>844.05</v>
      </c>
      <c r="J282" s="41">
        <f t="shared" si="159"/>
        <v>1.19</v>
      </c>
      <c r="K282" s="41">
        <f t="shared" si="160"/>
        <v>845.24</v>
      </c>
      <c r="L282" s="1"/>
      <c r="M282" s="7" t="s">
        <v>47</v>
      </c>
      <c r="N282" s="8"/>
      <c r="O282" s="1"/>
      <c r="P282" s="1"/>
      <c r="Q282" s="1"/>
      <c r="R282" s="1"/>
      <c r="S282" s="1"/>
      <c r="T282" s="1"/>
    </row>
    <row r="283" spans="1:20" ht="38.25" x14ac:dyDescent="0.2">
      <c r="A283" s="38" t="s">
        <v>1470</v>
      </c>
      <c r="B283" s="55" t="s">
        <v>657</v>
      </c>
      <c r="C283" s="69" t="s">
        <v>658</v>
      </c>
      <c r="D283" s="64" t="s">
        <v>71</v>
      </c>
      <c r="E283" s="39" t="s">
        <v>1043</v>
      </c>
      <c r="F283" s="40">
        <v>90.16</v>
      </c>
      <c r="G283" s="40">
        <v>0.08</v>
      </c>
      <c r="H283" s="39">
        <f t="shared" si="157"/>
        <v>90.24</v>
      </c>
      <c r="I283" s="41">
        <f t="shared" si="158"/>
        <v>6130.88</v>
      </c>
      <c r="J283" s="41">
        <f t="shared" si="159"/>
        <v>5.44</v>
      </c>
      <c r="K283" s="41">
        <f t="shared" si="160"/>
        <v>6136.32</v>
      </c>
      <c r="L283" s="1"/>
      <c r="M283" s="1"/>
      <c r="N283" s="1"/>
    </row>
    <row r="284" spans="1:20" ht="25.5" x14ac:dyDescent="0.2">
      <c r="A284" s="38" t="s">
        <v>1471</v>
      </c>
      <c r="B284" s="55" t="s">
        <v>184</v>
      </c>
      <c r="C284" s="69" t="s">
        <v>1287</v>
      </c>
      <c r="D284" s="64" t="s">
        <v>10</v>
      </c>
      <c r="E284" s="39">
        <v>18</v>
      </c>
      <c r="F284" s="40">
        <v>11.01</v>
      </c>
      <c r="G284" s="40">
        <v>2.2200000000000002</v>
      </c>
      <c r="H284" s="39">
        <f t="shared" si="157"/>
        <v>13.23</v>
      </c>
      <c r="I284" s="41">
        <f t="shared" si="158"/>
        <v>198.18</v>
      </c>
      <c r="J284" s="41">
        <f t="shared" si="159"/>
        <v>39.96</v>
      </c>
      <c r="K284" s="41">
        <f t="shared" si="160"/>
        <v>238.14</v>
      </c>
      <c r="L284" s="1"/>
      <c r="M284" s="1"/>
      <c r="N284" s="1"/>
    </row>
    <row r="285" spans="1:20" ht="25.5" x14ac:dyDescent="0.2">
      <c r="A285" s="38" t="s">
        <v>1472</v>
      </c>
      <c r="B285" s="55" t="s">
        <v>185</v>
      </c>
      <c r="C285" s="69" t="s">
        <v>1286</v>
      </c>
      <c r="D285" s="64" t="s">
        <v>10</v>
      </c>
      <c r="E285" s="39">
        <v>22</v>
      </c>
      <c r="F285" s="40">
        <v>11.61</v>
      </c>
      <c r="G285" s="40">
        <v>3.1</v>
      </c>
      <c r="H285" s="39">
        <f t="shared" si="157"/>
        <v>14.71</v>
      </c>
      <c r="I285" s="41">
        <f t="shared" si="158"/>
        <v>255.42</v>
      </c>
      <c r="J285" s="41">
        <f t="shared" si="159"/>
        <v>68.2</v>
      </c>
      <c r="K285" s="41">
        <f t="shared" si="160"/>
        <v>323.62</v>
      </c>
      <c r="L285" s="1"/>
      <c r="M285" s="7" t="s">
        <v>47</v>
      </c>
      <c r="N285" s="8"/>
      <c r="O285" s="1"/>
      <c r="P285" s="1"/>
      <c r="Q285" s="1"/>
      <c r="R285" s="1"/>
      <c r="S285" s="1"/>
      <c r="T285" s="1"/>
    </row>
    <row r="286" spans="1:20" ht="25.5" x14ac:dyDescent="0.2">
      <c r="A286" s="38" t="s">
        <v>1473</v>
      </c>
      <c r="B286" s="55" t="s">
        <v>186</v>
      </c>
      <c r="C286" s="69" t="s">
        <v>187</v>
      </c>
      <c r="D286" s="64" t="s">
        <v>10</v>
      </c>
      <c r="E286" s="39" t="s">
        <v>1262</v>
      </c>
      <c r="F286" s="40">
        <v>57.55</v>
      </c>
      <c r="G286" s="40">
        <v>6.21</v>
      </c>
      <c r="H286" s="39">
        <f t="shared" si="157"/>
        <v>63.76</v>
      </c>
      <c r="I286" s="41">
        <f t="shared" si="158"/>
        <v>1611.4</v>
      </c>
      <c r="J286" s="41">
        <f t="shared" si="159"/>
        <v>173.88</v>
      </c>
      <c r="K286" s="41">
        <f t="shared" si="160"/>
        <v>1785.28</v>
      </c>
      <c r="L286" s="1"/>
      <c r="M286" s="7" t="s">
        <v>47</v>
      </c>
      <c r="N286" s="8"/>
      <c r="O286" s="1"/>
      <c r="P286" s="1"/>
      <c r="Q286" s="1"/>
      <c r="R286" s="1"/>
      <c r="S286" s="1"/>
      <c r="T286" s="1"/>
    </row>
    <row r="287" spans="1:20" ht="25.5" x14ac:dyDescent="0.2">
      <c r="A287" s="38" t="s">
        <v>1474</v>
      </c>
      <c r="B287" s="55" t="s">
        <v>659</v>
      </c>
      <c r="C287" s="69" t="s">
        <v>660</v>
      </c>
      <c r="D287" s="64" t="s">
        <v>10</v>
      </c>
      <c r="E287" s="39" t="s">
        <v>115</v>
      </c>
      <c r="F287" s="40">
        <v>59.72</v>
      </c>
      <c r="G287" s="40">
        <v>12.69</v>
      </c>
      <c r="H287" s="39">
        <f t="shared" si="157"/>
        <v>72.41</v>
      </c>
      <c r="I287" s="41">
        <f t="shared" si="158"/>
        <v>179.16</v>
      </c>
      <c r="J287" s="41">
        <f t="shared" si="159"/>
        <v>38.07</v>
      </c>
      <c r="K287" s="41">
        <f t="shared" si="160"/>
        <v>217.23</v>
      </c>
      <c r="L287" s="1"/>
      <c r="M287" s="1"/>
      <c r="N287" s="1"/>
    </row>
    <row r="288" spans="1:20" ht="25.5" x14ac:dyDescent="0.2">
      <c r="A288" s="38" t="s">
        <v>1475</v>
      </c>
      <c r="B288" s="55" t="s">
        <v>661</v>
      </c>
      <c r="C288" s="69" t="s">
        <v>662</v>
      </c>
      <c r="D288" s="64" t="s">
        <v>10</v>
      </c>
      <c r="E288" s="39" t="s">
        <v>139</v>
      </c>
      <c r="F288" s="40">
        <v>71.84</v>
      </c>
      <c r="G288" s="40">
        <v>9.32</v>
      </c>
      <c r="H288" s="39">
        <f t="shared" si="157"/>
        <v>81.16</v>
      </c>
      <c r="I288" s="41">
        <f t="shared" si="158"/>
        <v>502.88</v>
      </c>
      <c r="J288" s="41">
        <f t="shared" si="159"/>
        <v>65.239999999999995</v>
      </c>
      <c r="K288" s="41">
        <f t="shared" si="160"/>
        <v>568.12</v>
      </c>
      <c r="L288" s="1"/>
      <c r="M288" s="7" t="s">
        <v>47</v>
      </c>
      <c r="N288" s="8"/>
      <c r="O288" s="1"/>
      <c r="P288" s="1"/>
      <c r="Q288" s="1"/>
      <c r="R288" s="1"/>
      <c r="S288" s="1"/>
      <c r="T288" s="1"/>
    </row>
    <row r="289" spans="1:20" ht="25.5" x14ac:dyDescent="0.2">
      <c r="A289" s="38" t="s">
        <v>1476</v>
      </c>
      <c r="B289" s="55" t="s">
        <v>663</v>
      </c>
      <c r="C289" s="69" t="s">
        <v>664</v>
      </c>
      <c r="D289" s="64" t="s">
        <v>10</v>
      </c>
      <c r="E289" s="39" t="s">
        <v>55</v>
      </c>
      <c r="F289" s="40">
        <v>73.819999999999993</v>
      </c>
      <c r="G289" s="40">
        <v>12.83</v>
      </c>
      <c r="H289" s="39">
        <f t="shared" si="157"/>
        <v>86.65</v>
      </c>
      <c r="I289" s="41">
        <f t="shared" si="158"/>
        <v>73.819999999999993</v>
      </c>
      <c r="J289" s="41">
        <f t="shared" si="159"/>
        <v>12.83</v>
      </c>
      <c r="K289" s="41">
        <f t="shared" si="160"/>
        <v>86.65</v>
      </c>
      <c r="L289" s="1"/>
      <c r="M289" s="1"/>
      <c r="N289" s="1"/>
    </row>
    <row r="290" spans="1:20" ht="25.5" x14ac:dyDescent="0.2">
      <c r="A290" s="38" t="s">
        <v>1477</v>
      </c>
      <c r="B290" s="55" t="s">
        <v>182</v>
      </c>
      <c r="C290" s="69" t="s">
        <v>183</v>
      </c>
      <c r="D290" s="64" t="s">
        <v>10</v>
      </c>
      <c r="E290" s="39" t="s">
        <v>72</v>
      </c>
      <c r="F290" s="40">
        <v>79.819999999999993</v>
      </c>
      <c r="G290" s="40">
        <v>26.65</v>
      </c>
      <c r="H290" s="39">
        <f t="shared" si="157"/>
        <v>106.47</v>
      </c>
      <c r="I290" s="41">
        <f t="shared" si="158"/>
        <v>319.27999999999997</v>
      </c>
      <c r="J290" s="41">
        <f t="shared" si="159"/>
        <v>106.6</v>
      </c>
      <c r="K290" s="41">
        <f t="shared" si="160"/>
        <v>425.88</v>
      </c>
      <c r="L290" s="1"/>
      <c r="M290" s="7" t="s">
        <v>47</v>
      </c>
      <c r="N290" s="8"/>
      <c r="O290" s="1"/>
      <c r="P290" s="1"/>
      <c r="Q290" s="1"/>
      <c r="R290" s="1"/>
      <c r="S290" s="1"/>
      <c r="T290" s="1"/>
    </row>
    <row r="291" spans="1:20" ht="25.5" x14ac:dyDescent="0.2">
      <c r="A291" s="38" t="s">
        <v>1478</v>
      </c>
      <c r="B291" s="55" t="s">
        <v>1027</v>
      </c>
      <c r="C291" s="69" t="s">
        <v>1227</v>
      </c>
      <c r="D291" s="64" t="s">
        <v>10</v>
      </c>
      <c r="E291" s="39" t="s">
        <v>55</v>
      </c>
      <c r="F291" s="40">
        <v>133.72</v>
      </c>
      <c r="G291" s="40">
        <v>36.75</v>
      </c>
      <c r="H291" s="39">
        <f t="shared" si="157"/>
        <v>170.47</v>
      </c>
      <c r="I291" s="41">
        <f t="shared" si="158"/>
        <v>133.72</v>
      </c>
      <c r="J291" s="41">
        <f t="shared" si="159"/>
        <v>36.75</v>
      </c>
      <c r="K291" s="41">
        <f t="shared" si="160"/>
        <v>170.47</v>
      </c>
      <c r="L291" s="1"/>
      <c r="M291" s="7" t="s">
        <v>47</v>
      </c>
      <c r="N291" s="8"/>
      <c r="O291" s="1"/>
      <c r="P291" s="1"/>
      <c r="Q291" s="1"/>
      <c r="R291" s="1"/>
      <c r="S291" s="1"/>
      <c r="T291" s="1"/>
    </row>
    <row r="292" spans="1:20" ht="25.5" x14ac:dyDescent="0.2">
      <c r="A292" s="38" t="s">
        <v>1479</v>
      </c>
      <c r="B292" s="55" t="s">
        <v>1027</v>
      </c>
      <c r="C292" s="69" t="s">
        <v>1228</v>
      </c>
      <c r="D292" s="64" t="s">
        <v>10</v>
      </c>
      <c r="E292" s="39" t="s">
        <v>116</v>
      </c>
      <c r="F292" s="40">
        <v>133.72</v>
      </c>
      <c r="G292" s="40">
        <v>36.75</v>
      </c>
      <c r="H292" s="39">
        <f t="shared" si="157"/>
        <v>170.47</v>
      </c>
      <c r="I292" s="41">
        <f t="shared" si="158"/>
        <v>267.44</v>
      </c>
      <c r="J292" s="41">
        <f t="shared" si="159"/>
        <v>73.5</v>
      </c>
      <c r="K292" s="41">
        <f t="shared" si="160"/>
        <v>340.94</v>
      </c>
      <c r="L292" s="1"/>
      <c r="M292" s="7" t="s">
        <v>47</v>
      </c>
      <c r="N292" s="8"/>
      <c r="O292" s="1"/>
      <c r="P292" s="1"/>
      <c r="Q292" s="1"/>
      <c r="R292" s="1"/>
      <c r="S292" s="1"/>
      <c r="T292" s="1"/>
    </row>
    <row r="293" spans="1:20" ht="25.5" x14ac:dyDescent="0.2">
      <c r="A293" s="38" t="s">
        <v>1480</v>
      </c>
      <c r="B293" s="55" t="s">
        <v>665</v>
      </c>
      <c r="C293" s="69" t="s">
        <v>1229</v>
      </c>
      <c r="D293" s="64" t="s">
        <v>10</v>
      </c>
      <c r="E293" s="39" t="s">
        <v>115</v>
      </c>
      <c r="F293" s="40">
        <v>178.09</v>
      </c>
      <c r="G293" s="40">
        <v>36.14</v>
      </c>
      <c r="H293" s="39">
        <f t="shared" si="157"/>
        <v>214.23</v>
      </c>
      <c r="I293" s="41">
        <f t="shared" si="158"/>
        <v>534.27</v>
      </c>
      <c r="J293" s="41">
        <f t="shared" si="159"/>
        <v>108.42</v>
      </c>
      <c r="K293" s="41">
        <f t="shared" si="160"/>
        <v>642.69000000000005</v>
      </c>
      <c r="L293" s="1"/>
      <c r="M293" s="7" t="s">
        <v>47</v>
      </c>
      <c r="N293" s="8"/>
      <c r="O293" s="1"/>
      <c r="P293" s="1"/>
      <c r="Q293" s="1"/>
      <c r="R293" s="1"/>
      <c r="S293" s="1"/>
      <c r="T293" s="1"/>
    </row>
    <row r="294" spans="1:20" ht="25.5" x14ac:dyDescent="0.2">
      <c r="A294" s="38" t="s">
        <v>1481</v>
      </c>
      <c r="B294" s="55" t="s">
        <v>1028</v>
      </c>
      <c r="C294" s="69" t="s">
        <v>1230</v>
      </c>
      <c r="D294" s="64" t="s">
        <v>10</v>
      </c>
      <c r="E294" s="39" t="s">
        <v>116</v>
      </c>
      <c r="F294" s="40">
        <v>997.41</v>
      </c>
      <c r="G294" s="40">
        <v>62.11</v>
      </c>
      <c r="H294" s="39">
        <f t="shared" si="157"/>
        <v>1059.52</v>
      </c>
      <c r="I294" s="41">
        <f t="shared" si="158"/>
        <v>1994.82</v>
      </c>
      <c r="J294" s="41">
        <f t="shared" si="159"/>
        <v>124.22</v>
      </c>
      <c r="K294" s="41">
        <f t="shared" si="160"/>
        <v>2119.04</v>
      </c>
      <c r="L294" s="1"/>
      <c r="M294" s="1"/>
      <c r="N294" s="1"/>
    </row>
    <row r="295" spans="1:20" ht="25.5" x14ac:dyDescent="0.2">
      <c r="A295" s="38" t="s">
        <v>1482</v>
      </c>
      <c r="B295" s="55" t="s">
        <v>666</v>
      </c>
      <c r="C295" s="69" t="s">
        <v>667</v>
      </c>
      <c r="D295" s="64" t="s">
        <v>10</v>
      </c>
      <c r="E295" s="39" t="s">
        <v>55</v>
      </c>
      <c r="F295" s="40">
        <v>1348.63</v>
      </c>
      <c r="G295" s="40">
        <v>62.11</v>
      </c>
      <c r="H295" s="39">
        <f t="shared" ref="H295:H306" si="161">F295+G295</f>
        <v>1410.74</v>
      </c>
      <c r="I295" s="41">
        <f t="shared" ref="I295:I306" si="162">F295*E295</f>
        <v>1348.63</v>
      </c>
      <c r="J295" s="41">
        <f t="shared" ref="J295:J306" si="163">G295*E295</f>
        <v>62.11</v>
      </c>
      <c r="K295" s="41">
        <f t="shared" ref="K295:K306" si="164">I295+J295</f>
        <v>1410.74</v>
      </c>
      <c r="L295" s="1"/>
      <c r="M295" s="1"/>
      <c r="N295" s="1"/>
    </row>
    <row r="296" spans="1:20" ht="25.5" x14ac:dyDescent="0.2">
      <c r="A296" s="38" t="s">
        <v>1483</v>
      </c>
      <c r="B296" s="55" t="s">
        <v>1029</v>
      </c>
      <c r="C296" s="69" t="s">
        <v>1231</v>
      </c>
      <c r="D296" s="64" t="s">
        <v>10</v>
      </c>
      <c r="E296" s="39" t="s">
        <v>1045</v>
      </c>
      <c r="F296" s="40">
        <v>20.78</v>
      </c>
      <c r="G296" s="40">
        <v>17.350000000000001</v>
      </c>
      <c r="H296" s="39">
        <f t="shared" si="161"/>
        <v>38.130000000000003</v>
      </c>
      <c r="I296" s="41">
        <f t="shared" si="162"/>
        <v>1994.88</v>
      </c>
      <c r="J296" s="41">
        <f t="shared" si="163"/>
        <v>1665.6</v>
      </c>
      <c r="K296" s="41">
        <f t="shared" si="164"/>
        <v>3660.48</v>
      </c>
      <c r="L296" s="1"/>
      <c r="M296" s="7" t="s">
        <v>47</v>
      </c>
      <c r="N296" s="8"/>
      <c r="O296" s="1"/>
      <c r="P296" s="1"/>
      <c r="Q296" s="1"/>
      <c r="R296" s="1"/>
      <c r="S296" s="1"/>
      <c r="T296" s="1"/>
    </row>
    <row r="297" spans="1:20" ht="38.25" x14ac:dyDescent="0.2">
      <c r="A297" s="38" t="s">
        <v>1484</v>
      </c>
      <c r="B297" s="55" t="s">
        <v>1029</v>
      </c>
      <c r="C297" s="69" t="s">
        <v>1232</v>
      </c>
      <c r="D297" s="64" t="s">
        <v>10</v>
      </c>
      <c r="E297" s="39" t="s">
        <v>150</v>
      </c>
      <c r="F297" s="40">
        <v>20.78</v>
      </c>
      <c r="G297" s="40">
        <v>17.350000000000001</v>
      </c>
      <c r="H297" s="39">
        <f t="shared" si="161"/>
        <v>38.130000000000003</v>
      </c>
      <c r="I297" s="41">
        <f t="shared" si="162"/>
        <v>477.94</v>
      </c>
      <c r="J297" s="41">
        <f t="shared" si="163"/>
        <v>399.05</v>
      </c>
      <c r="K297" s="41">
        <f t="shared" si="164"/>
        <v>876.99</v>
      </c>
      <c r="L297" s="1"/>
      <c r="M297" s="7" t="s">
        <v>47</v>
      </c>
      <c r="N297" s="8"/>
      <c r="O297" s="1"/>
      <c r="P297" s="1"/>
      <c r="Q297" s="1"/>
      <c r="R297" s="1"/>
      <c r="S297" s="1"/>
      <c r="T297" s="1"/>
    </row>
    <row r="298" spans="1:20" ht="38.25" x14ac:dyDescent="0.2">
      <c r="A298" s="38" t="s">
        <v>1485</v>
      </c>
      <c r="B298" s="55" t="s">
        <v>1029</v>
      </c>
      <c r="C298" s="69" t="s">
        <v>1233</v>
      </c>
      <c r="D298" s="64" t="s">
        <v>10</v>
      </c>
      <c r="E298" s="39" t="s">
        <v>450</v>
      </c>
      <c r="F298" s="40">
        <v>20.78</v>
      </c>
      <c r="G298" s="40">
        <v>17.350000000000001</v>
      </c>
      <c r="H298" s="39">
        <f t="shared" si="161"/>
        <v>38.130000000000003</v>
      </c>
      <c r="I298" s="41">
        <f t="shared" si="162"/>
        <v>768.86</v>
      </c>
      <c r="J298" s="41">
        <f t="shared" si="163"/>
        <v>641.95000000000005</v>
      </c>
      <c r="K298" s="41">
        <f t="shared" si="164"/>
        <v>1410.81</v>
      </c>
      <c r="L298" s="1"/>
      <c r="M298" s="1"/>
      <c r="N298" s="1"/>
    </row>
    <row r="299" spans="1:20" ht="38.25" x14ac:dyDescent="0.2">
      <c r="A299" s="38" t="s">
        <v>1486</v>
      </c>
      <c r="B299" s="55" t="s">
        <v>1211</v>
      </c>
      <c r="C299" s="69" t="s">
        <v>1234</v>
      </c>
      <c r="D299" s="64" t="s">
        <v>10</v>
      </c>
      <c r="E299" s="39" t="s">
        <v>75</v>
      </c>
      <c r="F299" s="40">
        <v>33.97</v>
      </c>
      <c r="G299" s="40">
        <v>25.75</v>
      </c>
      <c r="H299" s="39">
        <f t="shared" si="161"/>
        <v>59.72</v>
      </c>
      <c r="I299" s="41">
        <f t="shared" si="162"/>
        <v>203.82</v>
      </c>
      <c r="J299" s="41">
        <f t="shared" si="163"/>
        <v>154.5</v>
      </c>
      <c r="K299" s="41">
        <f t="shared" si="164"/>
        <v>358.32</v>
      </c>
      <c r="L299" s="1"/>
      <c r="M299" s="7" t="s">
        <v>47</v>
      </c>
      <c r="N299" s="8"/>
      <c r="O299" s="1"/>
      <c r="P299" s="1"/>
      <c r="Q299" s="1"/>
      <c r="R299" s="1"/>
      <c r="S299" s="1"/>
      <c r="T299" s="1"/>
    </row>
    <row r="300" spans="1:20" ht="38.25" x14ac:dyDescent="0.2">
      <c r="A300" s="38" t="s">
        <v>1487</v>
      </c>
      <c r="B300" s="55" t="s">
        <v>1211</v>
      </c>
      <c r="C300" s="69" t="s">
        <v>1235</v>
      </c>
      <c r="D300" s="64" t="s">
        <v>10</v>
      </c>
      <c r="E300" s="39" t="s">
        <v>75</v>
      </c>
      <c r="F300" s="40">
        <v>33.97</v>
      </c>
      <c r="G300" s="40">
        <v>25.75</v>
      </c>
      <c r="H300" s="39">
        <f t="shared" si="161"/>
        <v>59.72</v>
      </c>
      <c r="I300" s="41">
        <f t="shared" si="162"/>
        <v>203.82</v>
      </c>
      <c r="J300" s="41">
        <f t="shared" si="163"/>
        <v>154.5</v>
      </c>
      <c r="K300" s="41">
        <f t="shared" si="164"/>
        <v>358.32</v>
      </c>
      <c r="L300" s="1"/>
      <c r="M300" s="1"/>
      <c r="N300" s="1"/>
    </row>
    <row r="301" spans="1:20" ht="25.5" x14ac:dyDescent="0.2">
      <c r="A301" s="38" t="s">
        <v>1488</v>
      </c>
      <c r="B301" s="55" t="s">
        <v>1030</v>
      </c>
      <c r="C301" s="69" t="s">
        <v>1236</v>
      </c>
      <c r="D301" s="64" t="s">
        <v>10</v>
      </c>
      <c r="E301" s="39" t="s">
        <v>110</v>
      </c>
      <c r="F301" s="40">
        <v>17.37</v>
      </c>
      <c r="G301" s="40">
        <v>16.89</v>
      </c>
      <c r="H301" s="39">
        <f t="shared" si="161"/>
        <v>34.26</v>
      </c>
      <c r="I301" s="41">
        <f t="shared" si="162"/>
        <v>260.55</v>
      </c>
      <c r="J301" s="41">
        <f t="shared" si="163"/>
        <v>253.35</v>
      </c>
      <c r="K301" s="41">
        <f t="shared" si="164"/>
        <v>513.9</v>
      </c>
      <c r="L301" s="1"/>
      <c r="M301" s="7" t="s">
        <v>47</v>
      </c>
      <c r="N301" s="8"/>
      <c r="O301" s="1"/>
      <c r="P301" s="1"/>
      <c r="Q301" s="1"/>
      <c r="R301" s="1"/>
      <c r="S301" s="1"/>
      <c r="T301" s="1"/>
    </row>
    <row r="302" spans="1:20" ht="25.5" x14ac:dyDescent="0.2">
      <c r="A302" s="38" t="s">
        <v>1489</v>
      </c>
      <c r="B302" s="55" t="s">
        <v>1031</v>
      </c>
      <c r="C302" s="69" t="s">
        <v>1237</v>
      </c>
      <c r="D302" s="64" t="s">
        <v>10</v>
      </c>
      <c r="E302" s="39" t="s">
        <v>75</v>
      </c>
      <c r="F302" s="40">
        <v>27.17</v>
      </c>
      <c r="G302" s="40">
        <v>24.87</v>
      </c>
      <c r="H302" s="39">
        <f t="shared" si="161"/>
        <v>52.04</v>
      </c>
      <c r="I302" s="41">
        <f t="shared" si="162"/>
        <v>163.02000000000001</v>
      </c>
      <c r="J302" s="41">
        <f t="shared" si="163"/>
        <v>149.22</v>
      </c>
      <c r="K302" s="41">
        <f t="shared" si="164"/>
        <v>312.24</v>
      </c>
      <c r="L302" s="1"/>
      <c r="M302" s="7" t="s">
        <v>47</v>
      </c>
      <c r="N302" s="8"/>
      <c r="O302" s="1"/>
      <c r="P302" s="1"/>
      <c r="Q302" s="1"/>
      <c r="R302" s="1"/>
      <c r="S302" s="1"/>
      <c r="T302" s="1"/>
    </row>
    <row r="303" spans="1:20" ht="25.5" x14ac:dyDescent="0.2">
      <c r="A303" s="38" t="s">
        <v>1490</v>
      </c>
      <c r="B303" s="55" t="s">
        <v>1032</v>
      </c>
      <c r="C303" s="69" t="s">
        <v>1238</v>
      </c>
      <c r="D303" s="64" t="s">
        <v>10</v>
      </c>
      <c r="E303" s="39" t="s">
        <v>75</v>
      </c>
      <c r="F303" s="40">
        <v>36.96</v>
      </c>
      <c r="G303" s="40">
        <v>32.85</v>
      </c>
      <c r="H303" s="39">
        <f t="shared" si="161"/>
        <v>69.81</v>
      </c>
      <c r="I303" s="41">
        <f t="shared" si="162"/>
        <v>221.76</v>
      </c>
      <c r="J303" s="41">
        <f t="shared" si="163"/>
        <v>197.1</v>
      </c>
      <c r="K303" s="41">
        <f t="shared" si="164"/>
        <v>418.86</v>
      </c>
      <c r="L303" s="1"/>
      <c r="M303" s="7" t="s">
        <v>47</v>
      </c>
      <c r="N303" s="8"/>
      <c r="O303" s="1"/>
      <c r="P303" s="1"/>
      <c r="Q303" s="1"/>
      <c r="R303" s="1"/>
      <c r="S303" s="1"/>
      <c r="T303" s="1"/>
    </row>
    <row r="304" spans="1:20" ht="25.5" x14ac:dyDescent="0.2">
      <c r="A304" s="38" t="s">
        <v>1491</v>
      </c>
      <c r="B304" s="55" t="s">
        <v>1033</v>
      </c>
      <c r="C304" s="69" t="s">
        <v>1239</v>
      </c>
      <c r="D304" s="64" t="s">
        <v>10</v>
      </c>
      <c r="E304" s="39" t="s">
        <v>72</v>
      </c>
      <c r="F304" s="40">
        <v>20.87</v>
      </c>
      <c r="G304" s="40">
        <v>20.88</v>
      </c>
      <c r="H304" s="39">
        <f t="shared" si="161"/>
        <v>41.75</v>
      </c>
      <c r="I304" s="41">
        <f t="shared" si="162"/>
        <v>83.48</v>
      </c>
      <c r="J304" s="41">
        <f t="shared" si="163"/>
        <v>83.52</v>
      </c>
      <c r="K304" s="41">
        <f t="shared" si="164"/>
        <v>167</v>
      </c>
      <c r="L304" s="1"/>
      <c r="M304" s="7" t="s">
        <v>47</v>
      </c>
      <c r="N304" s="8"/>
      <c r="O304" s="1"/>
      <c r="P304" s="1"/>
      <c r="Q304" s="1"/>
      <c r="R304" s="1"/>
      <c r="S304" s="1"/>
      <c r="T304" s="1"/>
    </row>
    <row r="305" spans="1:20" ht="22.5" customHeight="1" x14ac:dyDescent="0.2">
      <c r="A305" s="38" t="s">
        <v>1492</v>
      </c>
      <c r="B305" s="55" t="s">
        <v>1212</v>
      </c>
      <c r="C305" s="69" t="s">
        <v>1240</v>
      </c>
      <c r="D305" s="64" t="s">
        <v>10</v>
      </c>
      <c r="E305" s="39" t="s">
        <v>72</v>
      </c>
      <c r="F305" s="40">
        <v>46.15</v>
      </c>
      <c r="G305" s="40">
        <v>18.07</v>
      </c>
      <c r="H305" s="39">
        <f t="shared" si="161"/>
        <v>64.22</v>
      </c>
      <c r="I305" s="41">
        <f t="shared" si="162"/>
        <v>184.6</v>
      </c>
      <c r="J305" s="41">
        <f t="shared" si="163"/>
        <v>72.28</v>
      </c>
      <c r="K305" s="41">
        <f t="shared" si="164"/>
        <v>256.88</v>
      </c>
      <c r="L305" s="1"/>
      <c r="M305" s="1"/>
      <c r="N305" s="1"/>
    </row>
    <row r="306" spans="1:20" ht="23.25" customHeight="1" x14ac:dyDescent="0.2">
      <c r="A306" s="38" t="s">
        <v>1493</v>
      </c>
      <c r="B306" s="55" t="s">
        <v>1213</v>
      </c>
      <c r="C306" s="69" t="s">
        <v>1241</v>
      </c>
      <c r="D306" s="64" t="s">
        <v>10</v>
      </c>
      <c r="E306" s="39" t="s">
        <v>81</v>
      </c>
      <c r="F306" s="40">
        <v>264.43</v>
      </c>
      <c r="G306" s="40">
        <v>22.57</v>
      </c>
      <c r="H306" s="39">
        <f t="shared" si="161"/>
        <v>287</v>
      </c>
      <c r="I306" s="41">
        <f t="shared" si="162"/>
        <v>4230.88</v>
      </c>
      <c r="J306" s="41">
        <f t="shared" si="163"/>
        <v>361.12</v>
      </c>
      <c r="K306" s="41">
        <f t="shared" si="164"/>
        <v>4592</v>
      </c>
      <c r="L306" s="1"/>
      <c r="M306" s="7" t="s">
        <v>47</v>
      </c>
      <c r="N306" s="8"/>
      <c r="O306" s="1"/>
      <c r="P306" s="1"/>
      <c r="Q306" s="1"/>
      <c r="R306" s="1"/>
      <c r="S306" s="1"/>
      <c r="T306" s="1"/>
    </row>
    <row r="307" spans="1:20" ht="19.5" customHeight="1" x14ac:dyDescent="0.2">
      <c r="A307" s="38" t="s">
        <v>1494</v>
      </c>
      <c r="B307" s="55" t="s">
        <v>1214</v>
      </c>
      <c r="C307" s="69" t="s">
        <v>1242</v>
      </c>
      <c r="D307" s="64" t="s">
        <v>10</v>
      </c>
      <c r="E307" s="39" t="s">
        <v>72</v>
      </c>
      <c r="F307" s="40">
        <v>286.22000000000003</v>
      </c>
      <c r="G307" s="40">
        <v>22.57</v>
      </c>
      <c r="H307" s="39">
        <f t="shared" si="157"/>
        <v>308.79000000000002</v>
      </c>
      <c r="I307" s="41">
        <f t="shared" si="158"/>
        <v>1144.8800000000001</v>
      </c>
      <c r="J307" s="41">
        <f t="shared" si="159"/>
        <v>90.28</v>
      </c>
      <c r="K307" s="41">
        <f t="shared" si="160"/>
        <v>1235.1600000000001</v>
      </c>
      <c r="L307" s="1"/>
      <c r="M307" s="1"/>
      <c r="N307" s="1"/>
    </row>
    <row r="308" spans="1:20" ht="25.5" x14ac:dyDescent="0.2">
      <c r="A308" s="38" t="s">
        <v>1495</v>
      </c>
      <c r="B308" s="55" t="s">
        <v>1034</v>
      </c>
      <c r="C308" s="69" t="s">
        <v>1243</v>
      </c>
      <c r="D308" s="64" t="s">
        <v>10</v>
      </c>
      <c r="E308" s="39" t="s">
        <v>74</v>
      </c>
      <c r="F308" s="40">
        <v>61.59</v>
      </c>
      <c r="G308" s="40">
        <v>13.17</v>
      </c>
      <c r="H308" s="39">
        <f t="shared" si="157"/>
        <v>74.760000000000005</v>
      </c>
      <c r="I308" s="41">
        <f t="shared" si="158"/>
        <v>554.30999999999995</v>
      </c>
      <c r="J308" s="41">
        <f t="shared" si="159"/>
        <v>118.53</v>
      </c>
      <c r="K308" s="41">
        <f t="shared" si="160"/>
        <v>672.84</v>
      </c>
      <c r="L308" s="1"/>
      <c r="M308" s="7" t="s">
        <v>47</v>
      </c>
      <c r="N308" s="8"/>
      <c r="O308" s="1"/>
      <c r="P308" s="1"/>
      <c r="Q308" s="1"/>
      <c r="R308" s="1"/>
      <c r="S308" s="1"/>
      <c r="T308" s="1"/>
    </row>
    <row r="309" spans="1:20" ht="38.25" x14ac:dyDescent="0.2">
      <c r="A309" s="38" t="s">
        <v>1496</v>
      </c>
      <c r="B309" s="55" t="s">
        <v>1035</v>
      </c>
      <c r="C309" s="69" t="s">
        <v>1296</v>
      </c>
      <c r="D309" s="64" t="s">
        <v>10</v>
      </c>
      <c r="E309" s="39" t="s">
        <v>115</v>
      </c>
      <c r="F309" s="40">
        <v>2205.4</v>
      </c>
      <c r="G309" s="40">
        <v>375.6</v>
      </c>
      <c r="H309" s="39">
        <f t="shared" si="157"/>
        <v>2581</v>
      </c>
      <c r="I309" s="41">
        <f t="shared" si="158"/>
        <v>6616.2</v>
      </c>
      <c r="J309" s="41">
        <f t="shared" si="159"/>
        <v>1126.8</v>
      </c>
      <c r="K309" s="41">
        <f t="shared" si="160"/>
        <v>7743</v>
      </c>
      <c r="L309" s="1"/>
      <c r="M309" s="7" t="s">
        <v>47</v>
      </c>
      <c r="N309" s="8"/>
      <c r="O309" s="1"/>
      <c r="P309" s="1"/>
      <c r="Q309" s="1"/>
      <c r="R309" s="1"/>
      <c r="S309" s="1"/>
      <c r="T309" s="1"/>
    </row>
    <row r="310" spans="1:20" ht="38.25" x14ac:dyDescent="0.2">
      <c r="A310" s="38" t="s">
        <v>1497</v>
      </c>
      <c r="B310" s="55" t="s">
        <v>1036</v>
      </c>
      <c r="C310" s="69" t="s">
        <v>1244</v>
      </c>
      <c r="D310" s="64" t="s">
        <v>10</v>
      </c>
      <c r="E310" s="39" t="s">
        <v>116</v>
      </c>
      <c r="F310" s="40">
        <v>353.95</v>
      </c>
      <c r="G310" s="40">
        <v>25</v>
      </c>
      <c r="H310" s="39">
        <f t="shared" si="157"/>
        <v>378.95</v>
      </c>
      <c r="I310" s="41">
        <f t="shared" si="158"/>
        <v>707.9</v>
      </c>
      <c r="J310" s="41">
        <f t="shared" si="159"/>
        <v>50</v>
      </c>
      <c r="K310" s="41">
        <f t="shared" si="160"/>
        <v>757.9</v>
      </c>
      <c r="L310" s="1"/>
      <c r="M310" s="1"/>
      <c r="N310" s="1"/>
    </row>
    <row r="311" spans="1:20" ht="24" x14ac:dyDescent="0.2">
      <c r="A311" s="38" t="s">
        <v>1498</v>
      </c>
      <c r="B311" s="55" t="s">
        <v>1037</v>
      </c>
      <c r="C311" s="69" t="s">
        <v>1245</v>
      </c>
      <c r="D311" s="64" t="s">
        <v>10</v>
      </c>
      <c r="E311" s="39" t="s">
        <v>55</v>
      </c>
      <c r="F311" s="40">
        <v>635.62</v>
      </c>
      <c r="G311" s="40">
        <v>14.08</v>
      </c>
      <c r="H311" s="39">
        <f t="shared" si="157"/>
        <v>649.70000000000005</v>
      </c>
      <c r="I311" s="41">
        <f t="shared" si="158"/>
        <v>635.62</v>
      </c>
      <c r="J311" s="41">
        <f t="shared" si="159"/>
        <v>14.08</v>
      </c>
      <c r="K311" s="41">
        <f t="shared" si="160"/>
        <v>649.70000000000005</v>
      </c>
      <c r="L311" s="1"/>
      <c r="M311" s="7" t="s">
        <v>47</v>
      </c>
      <c r="N311" s="8"/>
      <c r="O311" s="1"/>
      <c r="P311" s="1"/>
      <c r="Q311" s="1"/>
      <c r="R311" s="1"/>
      <c r="S311" s="1"/>
      <c r="T311" s="1"/>
    </row>
    <row r="312" spans="1:20" ht="12.75" x14ac:dyDescent="0.2">
      <c r="A312" s="38" t="s">
        <v>1499</v>
      </c>
      <c r="B312" s="55" t="s">
        <v>1038</v>
      </c>
      <c r="C312" s="69" t="s">
        <v>1246</v>
      </c>
      <c r="D312" s="64" t="s">
        <v>10</v>
      </c>
      <c r="E312" s="39" t="s">
        <v>116</v>
      </c>
      <c r="F312" s="40">
        <v>199.99</v>
      </c>
      <c r="G312" s="40">
        <v>15.81</v>
      </c>
      <c r="H312" s="39">
        <f t="shared" si="157"/>
        <v>215.8</v>
      </c>
      <c r="I312" s="41">
        <f t="shared" si="158"/>
        <v>399.98</v>
      </c>
      <c r="J312" s="41">
        <f t="shared" si="159"/>
        <v>31.62</v>
      </c>
      <c r="K312" s="41">
        <f t="shared" si="160"/>
        <v>431.6</v>
      </c>
      <c r="L312" s="1"/>
      <c r="M312" s="1"/>
      <c r="N312" s="1"/>
    </row>
    <row r="313" spans="1:20" ht="12.75" x14ac:dyDescent="0.2">
      <c r="A313" s="38" t="s">
        <v>1500</v>
      </c>
      <c r="B313" s="55" t="s">
        <v>1038</v>
      </c>
      <c r="C313" s="69" t="s">
        <v>1247</v>
      </c>
      <c r="D313" s="64" t="s">
        <v>10</v>
      </c>
      <c r="E313" s="39" t="s">
        <v>55</v>
      </c>
      <c r="F313" s="40">
        <v>199.99</v>
      </c>
      <c r="G313" s="40">
        <v>15.81</v>
      </c>
      <c r="H313" s="39">
        <f t="shared" si="157"/>
        <v>215.8</v>
      </c>
      <c r="I313" s="41">
        <f t="shared" si="158"/>
        <v>199.99</v>
      </c>
      <c r="J313" s="41">
        <f t="shared" si="159"/>
        <v>15.81</v>
      </c>
      <c r="K313" s="41">
        <f t="shared" si="160"/>
        <v>215.8</v>
      </c>
      <c r="L313" s="1"/>
      <c r="M313" s="7" t="s">
        <v>47</v>
      </c>
      <c r="N313" s="8"/>
      <c r="O313" s="1"/>
      <c r="P313" s="1"/>
      <c r="Q313" s="1"/>
      <c r="R313" s="1"/>
      <c r="S313" s="1"/>
      <c r="T313" s="1"/>
    </row>
    <row r="314" spans="1:20" ht="12.75" x14ac:dyDescent="0.2">
      <c r="A314" s="38" t="s">
        <v>1501</v>
      </c>
      <c r="B314" s="55" t="s">
        <v>1039</v>
      </c>
      <c r="C314" s="69" t="s">
        <v>1248</v>
      </c>
      <c r="D314" s="64" t="s">
        <v>10</v>
      </c>
      <c r="E314" s="39" t="s">
        <v>55</v>
      </c>
      <c r="F314" s="40">
        <v>67.760000000000005</v>
      </c>
      <c r="G314" s="40">
        <v>22.57</v>
      </c>
      <c r="H314" s="39">
        <f t="shared" si="157"/>
        <v>90.33</v>
      </c>
      <c r="I314" s="41">
        <f t="shared" si="158"/>
        <v>67.760000000000005</v>
      </c>
      <c r="J314" s="41">
        <f t="shared" si="159"/>
        <v>22.57</v>
      </c>
      <c r="K314" s="41">
        <f t="shared" si="160"/>
        <v>90.33</v>
      </c>
      <c r="L314" s="1"/>
      <c r="M314" s="7" t="s">
        <v>47</v>
      </c>
      <c r="N314" s="8"/>
      <c r="O314" s="1"/>
      <c r="P314" s="1"/>
      <c r="Q314" s="1"/>
      <c r="R314" s="1"/>
      <c r="S314" s="1"/>
      <c r="T314" s="1"/>
    </row>
    <row r="315" spans="1:20" ht="12.75" x14ac:dyDescent="0.2">
      <c r="A315" s="38" t="s">
        <v>1502</v>
      </c>
      <c r="B315" s="55" t="s">
        <v>1040</v>
      </c>
      <c r="C315" s="69" t="s">
        <v>1249</v>
      </c>
      <c r="D315" s="64" t="s">
        <v>10</v>
      </c>
      <c r="E315" s="39" t="s">
        <v>55</v>
      </c>
      <c r="F315" s="40">
        <v>88.23</v>
      </c>
      <c r="G315" s="40">
        <v>22.57</v>
      </c>
      <c r="H315" s="39">
        <f t="shared" si="157"/>
        <v>110.8</v>
      </c>
      <c r="I315" s="41">
        <f t="shared" si="158"/>
        <v>88.23</v>
      </c>
      <c r="J315" s="41">
        <f t="shared" si="159"/>
        <v>22.57</v>
      </c>
      <c r="K315" s="41">
        <f t="shared" si="160"/>
        <v>110.8</v>
      </c>
      <c r="L315" s="1"/>
      <c r="M315" s="7" t="s">
        <v>47</v>
      </c>
      <c r="N315" s="8"/>
      <c r="O315" s="1"/>
      <c r="P315" s="1"/>
      <c r="Q315" s="1"/>
      <c r="R315" s="1"/>
      <c r="S315" s="1"/>
      <c r="T315" s="1"/>
    </row>
    <row r="316" spans="1:20" ht="25.5" x14ac:dyDescent="0.2">
      <c r="A316" s="38" t="s">
        <v>1503</v>
      </c>
      <c r="B316" s="55" t="s">
        <v>1215</v>
      </c>
      <c r="C316" s="69" t="s">
        <v>1297</v>
      </c>
      <c r="D316" s="64" t="s">
        <v>10</v>
      </c>
      <c r="E316" s="39" t="s">
        <v>97</v>
      </c>
      <c r="F316" s="40">
        <v>145.84</v>
      </c>
      <c r="G316" s="40">
        <v>26.21</v>
      </c>
      <c r="H316" s="39">
        <f t="shared" si="157"/>
        <v>172.05</v>
      </c>
      <c r="I316" s="41">
        <f t="shared" si="158"/>
        <v>2916.8</v>
      </c>
      <c r="J316" s="41">
        <f t="shared" si="159"/>
        <v>524.20000000000005</v>
      </c>
      <c r="K316" s="41">
        <f t="shared" si="160"/>
        <v>3441</v>
      </c>
      <c r="L316" s="1"/>
      <c r="M316" s="7" t="s">
        <v>47</v>
      </c>
      <c r="N316" s="8"/>
      <c r="O316" s="1"/>
      <c r="P316" s="1"/>
      <c r="Q316" s="1"/>
      <c r="R316" s="1"/>
      <c r="S316" s="1"/>
      <c r="T316" s="1"/>
    </row>
    <row r="317" spans="1:20" ht="25.5" x14ac:dyDescent="0.2">
      <c r="A317" s="38" t="s">
        <v>1504</v>
      </c>
      <c r="B317" s="55" t="s">
        <v>1216</v>
      </c>
      <c r="C317" s="69" t="s">
        <v>1298</v>
      </c>
      <c r="D317" s="64" t="s">
        <v>10</v>
      </c>
      <c r="E317" s="39" t="s">
        <v>116</v>
      </c>
      <c r="F317" s="40">
        <v>124.27</v>
      </c>
      <c r="G317" s="40">
        <v>26.21</v>
      </c>
      <c r="H317" s="39">
        <f t="shared" si="157"/>
        <v>150.47999999999999</v>
      </c>
      <c r="I317" s="41">
        <f t="shared" si="158"/>
        <v>248.54</v>
      </c>
      <c r="J317" s="41">
        <f t="shared" si="159"/>
        <v>52.42</v>
      </c>
      <c r="K317" s="41">
        <f t="shared" si="160"/>
        <v>300.95999999999998</v>
      </c>
      <c r="L317" s="1"/>
      <c r="M317" s="1"/>
      <c r="N317" s="1"/>
    </row>
    <row r="318" spans="1:20" ht="25.5" x14ac:dyDescent="0.2">
      <c r="A318" s="38" t="s">
        <v>1505</v>
      </c>
      <c r="B318" s="55" t="s">
        <v>420</v>
      </c>
      <c r="C318" s="69" t="s">
        <v>421</v>
      </c>
      <c r="D318" s="64" t="s">
        <v>218</v>
      </c>
      <c r="E318" s="39" t="s">
        <v>752</v>
      </c>
      <c r="F318" s="40">
        <v>30.46</v>
      </c>
      <c r="G318" s="40">
        <v>73.14</v>
      </c>
      <c r="H318" s="39">
        <f t="shared" si="157"/>
        <v>103.6</v>
      </c>
      <c r="I318" s="41">
        <f t="shared" si="158"/>
        <v>137.07</v>
      </c>
      <c r="J318" s="41">
        <f t="shared" si="159"/>
        <v>329.13</v>
      </c>
      <c r="K318" s="41">
        <f t="shared" si="160"/>
        <v>466.2</v>
      </c>
      <c r="L318" s="1"/>
      <c r="M318" s="7" t="s">
        <v>47</v>
      </c>
      <c r="N318" s="8"/>
      <c r="O318" s="1"/>
      <c r="P318" s="1"/>
      <c r="Q318" s="1"/>
      <c r="R318" s="1"/>
      <c r="S318" s="1"/>
      <c r="T318" s="1"/>
    </row>
    <row r="319" spans="1:20" ht="12.75" x14ac:dyDescent="0.2">
      <c r="A319" s="38" t="s">
        <v>1506</v>
      </c>
      <c r="B319" s="55" t="s">
        <v>509</v>
      </c>
      <c r="C319" s="69" t="s">
        <v>510</v>
      </c>
      <c r="D319" s="64" t="s">
        <v>218</v>
      </c>
      <c r="E319" s="39" t="s">
        <v>72</v>
      </c>
      <c r="F319" s="40">
        <v>18.46</v>
      </c>
      <c r="G319" s="40">
        <v>44.35</v>
      </c>
      <c r="H319" s="39">
        <f t="shared" ref="H319:H325" si="165">F319+G319</f>
        <v>62.81</v>
      </c>
      <c r="I319" s="41">
        <f t="shared" ref="I319:I325" si="166">F319*E319</f>
        <v>73.84</v>
      </c>
      <c r="J319" s="41">
        <f t="shared" ref="J319:J325" si="167">G319*E319</f>
        <v>177.4</v>
      </c>
      <c r="K319" s="41">
        <f t="shared" ref="K319:K325" si="168">I319+J319</f>
        <v>251.24</v>
      </c>
      <c r="L319" s="1"/>
      <c r="M319" s="1"/>
      <c r="N319" s="1"/>
    </row>
    <row r="320" spans="1:20" ht="12.75" x14ac:dyDescent="0.2">
      <c r="A320" s="38" t="s">
        <v>1507</v>
      </c>
      <c r="B320" s="55" t="s">
        <v>1217</v>
      </c>
      <c r="C320" s="69" t="s">
        <v>1250</v>
      </c>
      <c r="D320" s="64" t="s">
        <v>71</v>
      </c>
      <c r="E320" s="39" t="s">
        <v>72</v>
      </c>
      <c r="F320" s="40">
        <v>24.03</v>
      </c>
      <c r="G320" s="40">
        <v>22.57</v>
      </c>
      <c r="H320" s="39">
        <f t="shared" si="165"/>
        <v>46.6</v>
      </c>
      <c r="I320" s="41">
        <f t="shared" si="166"/>
        <v>96.12</v>
      </c>
      <c r="J320" s="41">
        <f t="shared" si="167"/>
        <v>90.28</v>
      </c>
      <c r="K320" s="41">
        <f t="shared" si="168"/>
        <v>186.4</v>
      </c>
      <c r="L320" s="1"/>
      <c r="M320" s="7" t="s">
        <v>47</v>
      </c>
      <c r="N320" s="8"/>
      <c r="O320" s="1"/>
      <c r="P320" s="1"/>
      <c r="Q320" s="1"/>
      <c r="R320" s="1"/>
      <c r="S320" s="1"/>
      <c r="T320" s="1"/>
    </row>
    <row r="321" spans="1:20" ht="12.75" x14ac:dyDescent="0.2">
      <c r="A321" s="38" t="s">
        <v>1508</v>
      </c>
      <c r="B321" s="55" t="s">
        <v>1218</v>
      </c>
      <c r="C321" s="69" t="s">
        <v>1251</v>
      </c>
      <c r="D321" s="64" t="s">
        <v>71</v>
      </c>
      <c r="E321" s="39" t="s">
        <v>149</v>
      </c>
      <c r="F321" s="40">
        <v>42.21</v>
      </c>
      <c r="G321" s="40">
        <v>22.57</v>
      </c>
      <c r="H321" s="39">
        <f t="shared" si="165"/>
        <v>64.78</v>
      </c>
      <c r="I321" s="41">
        <f t="shared" si="166"/>
        <v>2532.6</v>
      </c>
      <c r="J321" s="41">
        <f t="shared" si="167"/>
        <v>1354.2</v>
      </c>
      <c r="K321" s="41">
        <f t="shared" si="168"/>
        <v>3886.8</v>
      </c>
      <c r="L321" s="1"/>
      <c r="M321" s="7" t="s">
        <v>47</v>
      </c>
      <c r="N321" s="8"/>
      <c r="O321" s="1"/>
      <c r="P321" s="1"/>
      <c r="Q321" s="1"/>
      <c r="R321" s="1"/>
      <c r="S321" s="1"/>
      <c r="T321" s="1"/>
    </row>
    <row r="322" spans="1:20" ht="12.75" x14ac:dyDescent="0.2">
      <c r="A322" s="38" t="s">
        <v>1509</v>
      </c>
      <c r="B322" s="55" t="s">
        <v>1219</v>
      </c>
      <c r="C322" s="69" t="s">
        <v>1252</v>
      </c>
      <c r="D322" s="64" t="s">
        <v>71</v>
      </c>
      <c r="E322" s="39" t="s">
        <v>1044</v>
      </c>
      <c r="F322" s="40">
        <v>11.94</v>
      </c>
      <c r="G322" s="40">
        <v>11.31</v>
      </c>
      <c r="H322" s="39">
        <f t="shared" si="165"/>
        <v>23.25</v>
      </c>
      <c r="I322" s="41">
        <f t="shared" si="166"/>
        <v>1074.5999999999999</v>
      </c>
      <c r="J322" s="41">
        <f t="shared" si="167"/>
        <v>1017.9</v>
      </c>
      <c r="K322" s="41">
        <f t="shared" si="168"/>
        <v>2092.5</v>
      </c>
      <c r="L322" s="1"/>
      <c r="M322" s="1"/>
      <c r="N322" s="1"/>
    </row>
    <row r="323" spans="1:20" ht="25.5" x14ac:dyDescent="0.2">
      <c r="A323" s="38" t="s">
        <v>1510</v>
      </c>
      <c r="B323" s="55" t="s">
        <v>1300</v>
      </c>
      <c r="C323" s="69" t="s">
        <v>1253</v>
      </c>
      <c r="D323" s="64" t="s">
        <v>108</v>
      </c>
      <c r="E323" s="39">
        <v>1</v>
      </c>
      <c r="F323" s="40">
        <v>78.599999999999994</v>
      </c>
      <c r="G323" s="40">
        <v>266</v>
      </c>
      <c r="H323" s="39">
        <f t="shared" si="165"/>
        <v>344.6</v>
      </c>
      <c r="I323" s="41">
        <f t="shared" si="166"/>
        <v>78.599999999999994</v>
      </c>
      <c r="J323" s="41">
        <f t="shared" si="167"/>
        <v>266</v>
      </c>
      <c r="K323" s="41">
        <f t="shared" si="168"/>
        <v>344.6</v>
      </c>
      <c r="L323" s="1"/>
      <c r="M323" s="1"/>
      <c r="N323" s="1"/>
    </row>
    <row r="324" spans="1:20" ht="25.5" x14ac:dyDescent="0.2">
      <c r="A324" s="38" t="s">
        <v>1511</v>
      </c>
      <c r="B324" s="55" t="s">
        <v>1301</v>
      </c>
      <c r="C324" s="69" t="s">
        <v>1254</v>
      </c>
      <c r="D324" s="64" t="s">
        <v>108</v>
      </c>
      <c r="E324" s="39">
        <v>1</v>
      </c>
      <c r="F324" s="40">
        <v>78.599999999999994</v>
      </c>
      <c r="G324" s="40">
        <v>203.5</v>
      </c>
      <c r="H324" s="39">
        <f t="shared" si="165"/>
        <v>282.10000000000002</v>
      </c>
      <c r="I324" s="41">
        <f t="shared" si="166"/>
        <v>78.599999999999994</v>
      </c>
      <c r="J324" s="41">
        <f t="shared" si="167"/>
        <v>203.5</v>
      </c>
      <c r="K324" s="41">
        <f t="shared" si="168"/>
        <v>282.10000000000002</v>
      </c>
      <c r="L324" s="1"/>
      <c r="M324" s="7" t="s">
        <v>47</v>
      </c>
      <c r="N324" s="8"/>
      <c r="O324" s="1"/>
      <c r="P324" s="1"/>
      <c r="Q324" s="1"/>
      <c r="R324" s="1"/>
      <c r="S324" s="1"/>
      <c r="T324" s="1"/>
    </row>
    <row r="325" spans="1:20" ht="12.75" x14ac:dyDescent="0.2">
      <c r="A325" s="38" t="s">
        <v>1512</v>
      </c>
      <c r="B325" s="55" t="s">
        <v>1220</v>
      </c>
      <c r="C325" s="69" t="s">
        <v>1255</v>
      </c>
      <c r="D325" s="64" t="s">
        <v>10</v>
      </c>
      <c r="E325" s="39" t="s">
        <v>55</v>
      </c>
      <c r="F325" s="40">
        <v>8889.0400000000009</v>
      </c>
      <c r="G325" s="40">
        <v>2062.5700000000002</v>
      </c>
      <c r="H325" s="39">
        <f t="shared" si="165"/>
        <v>10951.61</v>
      </c>
      <c r="I325" s="41">
        <f t="shared" si="166"/>
        <v>8889.0400000000009</v>
      </c>
      <c r="J325" s="41">
        <f t="shared" si="167"/>
        <v>2062.5700000000002</v>
      </c>
      <c r="K325" s="41">
        <f t="shared" si="168"/>
        <v>10951.61</v>
      </c>
      <c r="L325" s="1"/>
      <c r="M325" s="7" t="s">
        <v>47</v>
      </c>
      <c r="N325" s="8"/>
      <c r="O325" s="1"/>
      <c r="P325" s="1"/>
      <c r="Q325" s="1"/>
      <c r="R325" s="1"/>
      <c r="S325" s="1"/>
      <c r="T325" s="1"/>
    </row>
    <row r="326" spans="1:20" s="136" customFormat="1" ht="12.75" x14ac:dyDescent="0.2">
      <c r="A326" s="38" t="s">
        <v>1513</v>
      </c>
      <c r="B326" s="55" t="s">
        <v>1309</v>
      </c>
      <c r="C326" s="69" t="s">
        <v>1310</v>
      </c>
      <c r="D326" s="64" t="s">
        <v>10</v>
      </c>
      <c r="E326" s="39">
        <v>4</v>
      </c>
      <c r="F326" s="40">
        <v>40.85</v>
      </c>
      <c r="G326" s="40">
        <v>9.67</v>
      </c>
      <c r="H326" s="39">
        <f t="shared" ref="H326:H328" si="169">F326+G326</f>
        <v>50.52</v>
      </c>
      <c r="I326" s="41">
        <f t="shared" ref="I326:I328" si="170">F326*E326</f>
        <v>163.4</v>
      </c>
      <c r="J326" s="41">
        <f t="shared" ref="J326:J328" si="171">G326*E326</f>
        <v>38.68</v>
      </c>
      <c r="K326" s="41">
        <f t="shared" ref="K326:K328" si="172">I326+J326</f>
        <v>202.08</v>
      </c>
      <c r="L326" s="1"/>
      <c r="M326" s="1"/>
      <c r="N326" s="1"/>
    </row>
    <row r="327" spans="1:20" s="136" customFormat="1" ht="25.5" x14ac:dyDescent="0.2">
      <c r="A327" s="38" t="s">
        <v>1514</v>
      </c>
      <c r="B327" s="55" t="s">
        <v>1307</v>
      </c>
      <c r="C327" s="69" t="s">
        <v>1308</v>
      </c>
      <c r="D327" s="64" t="s">
        <v>10</v>
      </c>
      <c r="E327" s="39" t="s">
        <v>72</v>
      </c>
      <c r="F327" s="40">
        <v>62.66</v>
      </c>
      <c r="G327" s="40">
        <v>62.34</v>
      </c>
      <c r="H327" s="39">
        <f t="shared" si="169"/>
        <v>125</v>
      </c>
      <c r="I327" s="41">
        <f t="shared" si="170"/>
        <v>250.64</v>
      </c>
      <c r="J327" s="41">
        <f t="shared" si="171"/>
        <v>249.36</v>
      </c>
      <c r="K327" s="41">
        <f t="shared" si="172"/>
        <v>500</v>
      </c>
      <c r="L327" s="1"/>
      <c r="M327" s="7" t="s">
        <v>47</v>
      </c>
      <c r="N327" s="8"/>
      <c r="O327" s="1"/>
      <c r="P327" s="1"/>
      <c r="Q327" s="1"/>
      <c r="R327" s="1"/>
      <c r="S327" s="1"/>
      <c r="T327" s="1"/>
    </row>
    <row r="328" spans="1:20" s="136" customFormat="1" ht="12.75" x14ac:dyDescent="0.2">
      <c r="A328" s="38" t="s">
        <v>1515</v>
      </c>
      <c r="B328" s="55" t="s">
        <v>1305</v>
      </c>
      <c r="C328" s="69" t="s">
        <v>1306</v>
      </c>
      <c r="D328" s="64" t="s">
        <v>71</v>
      </c>
      <c r="E328" s="39">
        <v>10</v>
      </c>
      <c r="F328" s="40">
        <v>18.52</v>
      </c>
      <c r="G328" s="40">
        <v>10.75</v>
      </c>
      <c r="H328" s="39">
        <f t="shared" si="169"/>
        <v>29.27</v>
      </c>
      <c r="I328" s="41">
        <f t="shared" si="170"/>
        <v>185.2</v>
      </c>
      <c r="J328" s="41">
        <f t="shared" si="171"/>
        <v>107.5</v>
      </c>
      <c r="K328" s="41">
        <f t="shared" si="172"/>
        <v>292.7</v>
      </c>
      <c r="L328" s="1"/>
      <c r="M328" s="7" t="s">
        <v>47</v>
      </c>
      <c r="N328" s="8"/>
      <c r="O328" s="1"/>
      <c r="P328" s="1"/>
      <c r="Q328" s="1"/>
      <c r="R328" s="1"/>
      <c r="S328" s="1"/>
      <c r="T328" s="1"/>
    </row>
    <row r="329" spans="1:20" ht="12.75" x14ac:dyDescent="0.2">
      <c r="A329" s="10" t="s">
        <v>1263</v>
      </c>
      <c r="B329" s="54"/>
      <c r="C329" s="70" t="s">
        <v>668</v>
      </c>
      <c r="D329" s="63"/>
      <c r="E329" s="11"/>
      <c r="F329" s="138"/>
      <c r="G329" s="138"/>
      <c r="H329" s="11"/>
      <c r="I329" s="9">
        <f>SUM(I330:I335)</f>
        <v>69260.81</v>
      </c>
      <c r="J329" s="9">
        <f t="shared" ref="J329:K329" si="173">SUM(J330:J335)</f>
        <v>6564.13</v>
      </c>
      <c r="K329" s="9">
        <f t="shared" si="173"/>
        <v>75824.94</v>
      </c>
      <c r="L329" s="1"/>
      <c r="M329" s="1"/>
      <c r="N329" s="1"/>
    </row>
    <row r="330" spans="1:20" ht="24" x14ac:dyDescent="0.2">
      <c r="A330" s="38" t="s">
        <v>1056</v>
      </c>
      <c r="B330" s="55" t="s">
        <v>669</v>
      </c>
      <c r="C330" s="69" t="s">
        <v>670</v>
      </c>
      <c r="D330" s="64" t="s">
        <v>10</v>
      </c>
      <c r="E330" s="39" t="s">
        <v>114</v>
      </c>
      <c r="F330" s="40">
        <v>226.76</v>
      </c>
      <c r="G330" s="40">
        <v>24.26</v>
      </c>
      <c r="H330" s="39">
        <f t="shared" ref="H330:H335" si="174">F330+G330</f>
        <v>251.02</v>
      </c>
      <c r="I330" s="41">
        <f t="shared" ref="I330:I335" si="175">F330*E330</f>
        <v>9523.92</v>
      </c>
      <c r="J330" s="41">
        <f t="shared" ref="J330:J335" si="176">G330*E330</f>
        <v>1018.92</v>
      </c>
      <c r="K330" s="41">
        <f t="shared" ref="K330:K335" si="177">I330+J330</f>
        <v>10542.84</v>
      </c>
      <c r="L330" s="1"/>
      <c r="M330" s="7"/>
      <c r="N330" s="8"/>
      <c r="O330" s="1"/>
      <c r="P330" s="1"/>
      <c r="Q330" s="1"/>
      <c r="R330" s="1"/>
      <c r="S330" s="1"/>
      <c r="T330" s="1"/>
    </row>
    <row r="331" spans="1:20" ht="25.5" x14ac:dyDescent="0.2">
      <c r="A331" s="38" t="s">
        <v>1057</v>
      </c>
      <c r="B331" s="55" t="s">
        <v>671</v>
      </c>
      <c r="C331" s="69" t="s">
        <v>672</v>
      </c>
      <c r="D331" s="64" t="s">
        <v>10</v>
      </c>
      <c r="E331" s="39" t="s">
        <v>232</v>
      </c>
      <c r="F331" s="40">
        <v>186.56</v>
      </c>
      <c r="G331" s="40">
        <v>45.15</v>
      </c>
      <c r="H331" s="39">
        <f t="shared" si="174"/>
        <v>231.71</v>
      </c>
      <c r="I331" s="41">
        <f t="shared" si="175"/>
        <v>2425.2800000000002</v>
      </c>
      <c r="J331" s="41">
        <f t="shared" si="176"/>
        <v>586.95000000000005</v>
      </c>
      <c r="K331" s="41">
        <f t="shared" si="177"/>
        <v>3012.23</v>
      </c>
      <c r="L331" s="1"/>
      <c r="M331" s="7" t="s">
        <v>47</v>
      </c>
      <c r="N331" s="8"/>
      <c r="O331" s="1"/>
      <c r="P331" s="1"/>
      <c r="Q331" s="1"/>
      <c r="R331" s="1"/>
      <c r="S331" s="1"/>
      <c r="T331" s="1"/>
    </row>
    <row r="332" spans="1:20" ht="24" x14ac:dyDescent="0.2">
      <c r="A332" s="38" t="s">
        <v>1516</v>
      </c>
      <c r="B332" s="55" t="s">
        <v>673</v>
      </c>
      <c r="C332" s="69" t="s">
        <v>674</v>
      </c>
      <c r="D332" s="64" t="s">
        <v>10</v>
      </c>
      <c r="E332" s="39" t="s">
        <v>142</v>
      </c>
      <c r="F332" s="40">
        <v>317.19</v>
      </c>
      <c r="G332" s="40">
        <v>45.15</v>
      </c>
      <c r="H332" s="39">
        <f t="shared" si="174"/>
        <v>362.34</v>
      </c>
      <c r="I332" s="41">
        <f t="shared" si="175"/>
        <v>8564.1299999999992</v>
      </c>
      <c r="J332" s="41">
        <f t="shared" si="176"/>
        <v>1219.05</v>
      </c>
      <c r="K332" s="41">
        <f t="shared" si="177"/>
        <v>9783.18</v>
      </c>
      <c r="L332" s="1"/>
      <c r="M332" s="7" t="s">
        <v>47</v>
      </c>
      <c r="N332" s="8"/>
      <c r="O332" s="1"/>
      <c r="P332" s="1"/>
      <c r="Q332" s="1"/>
      <c r="R332" s="1"/>
      <c r="S332" s="1"/>
      <c r="T332" s="1"/>
    </row>
    <row r="333" spans="1:20" ht="25.5" x14ac:dyDescent="0.2">
      <c r="A333" s="38" t="s">
        <v>1517</v>
      </c>
      <c r="B333" s="55" t="s">
        <v>675</v>
      </c>
      <c r="C333" s="69" t="s">
        <v>676</v>
      </c>
      <c r="D333" s="64" t="s">
        <v>10</v>
      </c>
      <c r="E333" s="131" t="s">
        <v>1045</v>
      </c>
      <c r="F333" s="40">
        <v>68.48</v>
      </c>
      <c r="G333" s="40">
        <v>22.57</v>
      </c>
      <c r="H333" s="39">
        <f t="shared" si="174"/>
        <v>91.05</v>
      </c>
      <c r="I333" s="41">
        <f t="shared" si="175"/>
        <v>6574.08</v>
      </c>
      <c r="J333" s="41">
        <f t="shared" si="176"/>
        <v>2166.7199999999998</v>
      </c>
      <c r="K333" s="41">
        <f t="shared" si="177"/>
        <v>8740.7999999999993</v>
      </c>
      <c r="L333" s="1"/>
      <c r="M333" s="7" t="s">
        <v>47</v>
      </c>
      <c r="N333" s="8"/>
      <c r="O333" s="1"/>
      <c r="P333" s="1"/>
      <c r="Q333" s="1"/>
      <c r="R333" s="1"/>
      <c r="S333" s="1"/>
      <c r="T333" s="1"/>
    </row>
    <row r="334" spans="1:20" ht="36" x14ac:dyDescent="0.2">
      <c r="A334" s="38" t="s">
        <v>1518</v>
      </c>
      <c r="B334" s="55" t="s">
        <v>677</v>
      </c>
      <c r="C334" s="69" t="s">
        <v>678</v>
      </c>
      <c r="D334" s="64" t="s">
        <v>10</v>
      </c>
      <c r="E334" s="39" t="s">
        <v>74</v>
      </c>
      <c r="F334" s="40">
        <v>169.86</v>
      </c>
      <c r="G334" s="40">
        <v>23.47</v>
      </c>
      <c r="H334" s="39">
        <f t="shared" si="174"/>
        <v>193.33</v>
      </c>
      <c r="I334" s="41">
        <f t="shared" si="175"/>
        <v>1528.74</v>
      </c>
      <c r="J334" s="41">
        <f t="shared" si="176"/>
        <v>211.23</v>
      </c>
      <c r="K334" s="41">
        <f t="shared" si="177"/>
        <v>1739.97</v>
      </c>
      <c r="L334" s="1"/>
      <c r="M334" s="1"/>
      <c r="N334" s="1"/>
    </row>
    <row r="335" spans="1:20" ht="36" x14ac:dyDescent="0.2">
      <c r="A335" s="38" t="s">
        <v>1519</v>
      </c>
      <c r="B335" s="55" t="s">
        <v>679</v>
      </c>
      <c r="C335" s="69" t="s">
        <v>975</v>
      </c>
      <c r="D335" s="64" t="s">
        <v>10</v>
      </c>
      <c r="E335" s="39" t="s">
        <v>680</v>
      </c>
      <c r="F335" s="40">
        <v>700.77</v>
      </c>
      <c r="G335" s="40">
        <v>23.47</v>
      </c>
      <c r="H335" s="39">
        <f t="shared" si="174"/>
        <v>724.24</v>
      </c>
      <c r="I335" s="41">
        <f t="shared" si="175"/>
        <v>40644.660000000003</v>
      </c>
      <c r="J335" s="41">
        <f t="shared" si="176"/>
        <v>1361.26</v>
      </c>
      <c r="K335" s="41">
        <f t="shared" si="177"/>
        <v>42005.919999999998</v>
      </c>
      <c r="L335" s="1"/>
      <c r="M335" s="1"/>
      <c r="N335" s="1"/>
    </row>
    <row r="336" spans="1:20" ht="12.75" x14ac:dyDescent="0.2">
      <c r="A336" s="10" t="s">
        <v>1275</v>
      </c>
      <c r="B336" s="54"/>
      <c r="C336" s="70" t="s">
        <v>681</v>
      </c>
      <c r="D336" s="63"/>
      <c r="E336" s="11"/>
      <c r="F336" s="138"/>
      <c r="G336" s="138"/>
      <c r="H336" s="11"/>
      <c r="I336" s="9">
        <f>SUM(I337:I340)</f>
        <v>976.2</v>
      </c>
      <c r="J336" s="9">
        <f t="shared" ref="J336:K336" si="178">SUM(J337:J340)</f>
        <v>609.05999999999995</v>
      </c>
      <c r="K336" s="9">
        <f t="shared" si="178"/>
        <v>1585.26</v>
      </c>
      <c r="L336" s="1"/>
      <c r="M336" s="1"/>
      <c r="N336" s="1"/>
    </row>
    <row r="337" spans="1:20" ht="38.25" x14ac:dyDescent="0.2">
      <c r="A337" s="38" t="s">
        <v>1058</v>
      </c>
      <c r="B337" s="55" t="s">
        <v>682</v>
      </c>
      <c r="C337" s="69" t="s">
        <v>683</v>
      </c>
      <c r="D337" s="64" t="s">
        <v>71</v>
      </c>
      <c r="E337" s="39" t="s">
        <v>638</v>
      </c>
      <c r="F337" s="40">
        <v>6.27</v>
      </c>
      <c r="G337" s="40">
        <v>3.32</v>
      </c>
      <c r="H337" s="39">
        <f t="shared" ref="H337:H340" si="179">F337+G337</f>
        <v>9.59</v>
      </c>
      <c r="I337" s="41">
        <f t="shared" ref="I337:I340" si="180">F337*E337</f>
        <v>627</v>
      </c>
      <c r="J337" s="41">
        <f t="shared" ref="J337:J340" si="181">G337*E337</f>
        <v>332</v>
      </c>
      <c r="K337" s="41">
        <f t="shared" ref="K337:K340" si="182">I337+J337</f>
        <v>959</v>
      </c>
      <c r="L337" s="1"/>
      <c r="M337" s="1"/>
      <c r="N337" s="1"/>
    </row>
    <row r="338" spans="1:20" ht="25.5" x14ac:dyDescent="0.2">
      <c r="A338" s="38" t="s">
        <v>1059</v>
      </c>
      <c r="B338" s="55" t="s">
        <v>684</v>
      </c>
      <c r="C338" s="69" t="s">
        <v>685</v>
      </c>
      <c r="D338" s="64" t="s">
        <v>10</v>
      </c>
      <c r="E338" s="39" t="s">
        <v>84</v>
      </c>
      <c r="F338" s="40">
        <v>20.51</v>
      </c>
      <c r="G338" s="40">
        <v>16.149999999999999</v>
      </c>
      <c r="H338" s="39">
        <f t="shared" si="179"/>
        <v>36.659999999999997</v>
      </c>
      <c r="I338" s="41">
        <f t="shared" si="180"/>
        <v>246.12</v>
      </c>
      <c r="J338" s="41">
        <f t="shared" si="181"/>
        <v>193.8</v>
      </c>
      <c r="K338" s="41">
        <f t="shared" si="182"/>
        <v>439.92</v>
      </c>
      <c r="L338" s="1"/>
      <c r="M338" s="1"/>
      <c r="N338" s="1"/>
    </row>
    <row r="339" spans="1:20" ht="25.5" x14ac:dyDescent="0.2">
      <c r="A339" s="38" t="s">
        <v>1060</v>
      </c>
      <c r="B339" s="55" t="s">
        <v>686</v>
      </c>
      <c r="C339" s="69" t="s">
        <v>687</v>
      </c>
      <c r="D339" s="64" t="s">
        <v>10</v>
      </c>
      <c r="E339" s="39" t="s">
        <v>115</v>
      </c>
      <c r="F339" s="40">
        <v>22.34</v>
      </c>
      <c r="G339" s="40">
        <v>18.62</v>
      </c>
      <c r="H339" s="39">
        <f t="shared" si="179"/>
        <v>40.96</v>
      </c>
      <c r="I339" s="41">
        <f t="shared" si="180"/>
        <v>67.02</v>
      </c>
      <c r="J339" s="41">
        <f t="shared" si="181"/>
        <v>55.86</v>
      </c>
      <c r="K339" s="41">
        <f t="shared" si="182"/>
        <v>122.88</v>
      </c>
      <c r="L339" s="1"/>
      <c r="M339" s="1"/>
      <c r="N339" s="1"/>
    </row>
    <row r="340" spans="1:20" ht="25.5" x14ac:dyDescent="0.2">
      <c r="A340" s="38" t="s">
        <v>1061</v>
      </c>
      <c r="B340" s="55" t="s">
        <v>688</v>
      </c>
      <c r="C340" s="69" t="s">
        <v>689</v>
      </c>
      <c r="D340" s="64" t="s">
        <v>10</v>
      </c>
      <c r="E340" s="39" t="s">
        <v>116</v>
      </c>
      <c r="F340" s="40">
        <v>18.03</v>
      </c>
      <c r="G340" s="40">
        <v>13.7</v>
      </c>
      <c r="H340" s="39">
        <f t="shared" si="179"/>
        <v>31.73</v>
      </c>
      <c r="I340" s="41">
        <f t="shared" si="180"/>
        <v>36.06</v>
      </c>
      <c r="J340" s="41">
        <f t="shared" si="181"/>
        <v>27.4</v>
      </c>
      <c r="K340" s="41">
        <f t="shared" si="182"/>
        <v>63.46</v>
      </c>
      <c r="L340" s="1"/>
      <c r="M340" s="7" t="s">
        <v>47</v>
      </c>
      <c r="N340" s="8"/>
      <c r="O340" s="1"/>
      <c r="P340" s="1"/>
      <c r="Q340" s="1"/>
      <c r="R340" s="1"/>
      <c r="S340" s="1"/>
      <c r="T340" s="1"/>
    </row>
    <row r="341" spans="1:20" ht="12.75" x14ac:dyDescent="0.2">
      <c r="A341" s="10" t="s">
        <v>1520</v>
      </c>
      <c r="B341" s="54"/>
      <c r="C341" s="70" t="s">
        <v>690</v>
      </c>
      <c r="D341" s="63"/>
      <c r="E341" s="11"/>
      <c r="F341" s="138"/>
      <c r="G341" s="138"/>
      <c r="H341" s="11"/>
      <c r="I341" s="9">
        <f>SUM(I342:I343)</f>
        <v>16112</v>
      </c>
      <c r="J341" s="9">
        <f t="shared" ref="J341:K341" si="183">SUM(J342:J343)</f>
        <v>4028</v>
      </c>
      <c r="K341" s="9">
        <f t="shared" si="183"/>
        <v>20140</v>
      </c>
      <c r="L341" s="1"/>
      <c r="M341" s="7" t="s">
        <v>47</v>
      </c>
      <c r="N341" s="8"/>
      <c r="O341" s="1"/>
      <c r="P341" s="1"/>
      <c r="Q341" s="1"/>
      <c r="R341" s="1"/>
      <c r="S341" s="1"/>
      <c r="T341" s="1"/>
    </row>
    <row r="342" spans="1:20" ht="25.5" x14ac:dyDescent="0.2">
      <c r="A342" s="38" t="s">
        <v>1062</v>
      </c>
      <c r="B342" s="55" t="s">
        <v>107</v>
      </c>
      <c r="C342" s="69" t="s">
        <v>976</v>
      </c>
      <c r="D342" s="64" t="s">
        <v>10</v>
      </c>
      <c r="E342" s="39">
        <v>2</v>
      </c>
      <c r="F342" s="40">
        <v>6588</v>
      </c>
      <c r="G342" s="40">
        <v>1647</v>
      </c>
      <c r="H342" s="39">
        <f t="shared" ref="H342" si="184">F342+G342</f>
        <v>8235</v>
      </c>
      <c r="I342" s="41">
        <f t="shared" ref="I342" si="185">F342*E342</f>
        <v>13176</v>
      </c>
      <c r="J342" s="41">
        <f t="shared" ref="J342" si="186">G342*E342</f>
        <v>3294</v>
      </c>
      <c r="K342" s="41">
        <f t="shared" ref="K342" si="187">I342+J342</f>
        <v>16470</v>
      </c>
      <c r="L342" s="1"/>
      <c r="M342" s="1"/>
      <c r="N342" s="1"/>
    </row>
    <row r="343" spans="1:20" ht="38.25" x14ac:dyDescent="0.2">
      <c r="A343" s="38" t="s">
        <v>1063</v>
      </c>
      <c r="B343" s="55" t="s">
        <v>107</v>
      </c>
      <c r="C343" s="69" t="s">
        <v>977</v>
      </c>
      <c r="D343" s="64" t="s">
        <v>10</v>
      </c>
      <c r="E343" s="39" t="s">
        <v>55</v>
      </c>
      <c r="F343" s="40">
        <v>2936</v>
      </c>
      <c r="G343" s="40">
        <v>734</v>
      </c>
      <c r="H343" s="39">
        <f t="shared" ref="H343" si="188">F343+G343</f>
        <v>3670</v>
      </c>
      <c r="I343" s="41">
        <f t="shared" ref="I343" si="189">F343*E343</f>
        <v>2936</v>
      </c>
      <c r="J343" s="41">
        <f t="shared" ref="J343" si="190">G343*E343</f>
        <v>734</v>
      </c>
      <c r="K343" s="41">
        <f t="shared" ref="K343" si="191">I343+J343</f>
        <v>3670</v>
      </c>
      <c r="L343" s="1"/>
      <c r="M343" s="1"/>
      <c r="N343" s="1"/>
    </row>
    <row r="344" spans="1:20" ht="12.75" x14ac:dyDescent="0.2">
      <c r="A344" s="10" t="s">
        <v>1521</v>
      </c>
      <c r="B344" s="54"/>
      <c r="C344" s="70" t="s">
        <v>691</v>
      </c>
      <c r="D344" s="63"/>
      <c r="E344" s="11"/>
      <c r="F344" s="138"/>
      <c r="G344" s="138"/>
      <c r="H344" s="11"/>
      <c r="I344" s="9">
        <f>SUM(I345:I353)</f>
        <v>588.6</v>
      </c>
      <c r="J344" s="9">
        <f t="shared" ref="J344:K344" si="192">SUM(J345:J353)</f>
        <v>268.68</v>
      </c>
      <c r="K344" s="9">
        <f t="shared" si="192"/>
        <v>857.28</v>
      </c>
      <c r="L344" s="1"/>
      <c r="M344" s="7" t="s">
        <v>47</v>
      </c>
      <c r="N344" s="8"/>
      <c r="O344" s="1"/>
      <c r="P344" s="1"/>
      <c r="Q344" s="1"/>
      <c r="R344" s="1"/>
      <c r="S344" s="1"/>
      <c r="T344" s="1"/>
    </row>
    <row r="345" spans="1:20" ht="51" x14ac:dyDescent="0.2">
      <c r="A345" s="38" t="s">
        <v>1064</v>
      </c>
      <c r="B345" s="55" t="s">
        <v>106</v>
      </c>
      <c r="C345" s="69" t="s">
        <v>692</v>
      </c>
      <c r="D345" s="64" t="s">
        <v>217</v>
      </c>
      <c r="E345" s="39" t="s">
        <v>55</v>
      </c>
      <c r="F345" s="40">
        <v>23.75</v>
      </c>
      <c r="G345" s="40">
        <v>24.26</v>
      </c>
      <c r="H345" s="39">
        <f t="shared" ref="H345:H353" si="193">F345+G345</f>
        <v>48.01</v>
      </c>
      <c r="I345" s="41">
        <f t="shared" ref="I345:I353" si="194">F345*E345</f>
        <v>23.75</v>
      </c>
      <c r="J345" s="41">
        <f t="shared" ref="J345:J353" si="195">G345*E345</f>
        <v>24.26</v>
      </c>
      <c r="K345" s="41">
        <f t="shared" ref="K345:K353" si="196">I345+J345</f>
        <v>48.01</v>
      </c>
      <c r="L345" s="1"/>
      <c r="M345" s="1"/>
      <c r="N345" s="1"/>
    </row>
    <row r="346" spans="1:20" ht="38.25" x14ac:dyDescent="0.2">
      <c r="A346" s="38" t="s">
        <v>1065</v>
      </c>
      <c r="B346" s="55" t="s">
        <v>693</v>
      </c>
      <c r="C346" s="69" t="s">
        <v>694</v>
      </c>
      <c r="D346" s="64" t="s">
        <v>10</v>
      </c>
      <c r="E346" s="39" t="s">
        <v>116</v>
      </c>
      <c r="F346" s="40">
        <v>24.08</v>
      </c>
      <c r="G346" s="40">
        <v>12.03</v>
      </c>
      <c r="H346" s="39">
        <f t="shared" si="193"/>
        <v>36.11</v>
      </c>
      <c r="I346" s="41">
        <f t="shared" si="194"/>
        <v>48.16</v>
      </c>
      <c r="J346" s="41">
        <f t="shared" si="195"/>
        <v>24.06</v>
      </c>
      <c r="K346" s="41">
        <f t="shared" si="196"/>
        <v>72.22</v>
      </c>
      <c r="L346" s="1"/>
      <c r="M346" s="7" t="s">
        <v>47</v>
      </c>
      <c r="N346" s="8"/>
      <c r="O346" s="1"/>
      <c r="P346" s="1"/>
      <c r="Q346" s="1"/>
      <c r="R346" s="1"/>
      <c r="S346" s="1"/>
      <c r="T346" s="1"/>
    </row>
    <row r="347" spans="1:20" ht="38.25" x14ac:dyDescent="0.2">
      <c r="A347" s="38" t="s">
        <v>1522</v>
      </c>
      <c r="B347" s="55" t="s">
        <v>695</v>
      </c>
      <c r="C347" s="69" t="s">
        <v>696</v>
      </c>
      <c r="D347" s="64" t="s">
        <v>10</v>
      </c>
      <c r="E347" s="39" t="s">
        <v>115</v>
      </c>
      <c r="F347" s="40">
        <v>18.260000000000002</v>
      </c>
      <c r="G347" s="40">
        <v>14.25</v>
      </c>
      <c r="H347" s="39">
        <f t="shared" si="193"/>
        <v>32.51</v>
      </c>
      <c r="I347" s="41">
        <f t="shared" si="194"/>
        <v>54.78</v>
      </c>
      <c r="J347" s="41">
        <f t="shared" si="195"/>
        <v>42.75</v>
      </c>
      <c r="K347" s="41">
        <f t="shared" si="196"/>
        <v>97.53</v>
      </c>
      <c r="L347" s="1"/>
      <c r="M347" s="7" t="s">
        <v>47</v>
      </c>
      <c r="N347" s="8"/>
      <c r="O347" s="1"/>
      <c r="P347" s="1"/>
      <c r="Q347" s="1"/>
      <c r="R347" s="1"/>
      <c r="S347" s="1"/>
      <c r="T347" s="1"/>
    </row>
    <row r="348" spans="1:20" ht="38.25" x14ac:dyDescent="0.2">
      <c r="A348" s="38" t="s">
        <v>1523</v>
      </c>
      <c r="B348" s="55" t="s">
        <v>697</v>
      </c>
      <c r="C348" s="69" t="s">
        <v>698</v>
      </c>
      <c r="D348" s="64" t="s">
        <v>10</v>
      </c>
      <c r="E348" s="39" t="s">
        <v>55</v>
      </c>
      <c r="F348" s="40">
        <v>18</v>
      </c>
      <c r="G348" s="40">
        <v>11.97</v>
      </c>
      <c r="H348" s="39">
        <f t="shared" si="193"/>
        <v>29.97</v>
      </c>
      <c r="I348" s="41">
        <f t="shared" si="194"/>
        <v>18</v>
      </c>
      <c r="J348" s="41">
        <f t="shared" si="195"/>
        <v>11.97</v>
      </c>
      <c r="K348" s="41">
        <f t="shared" si="196"/>
        <v>29.97</v>
      </c>
      <c r="L348" s="1"/>
      <c r="M348" s="1"/>
      <c r="N348" s="1"/>
    </row>
    <row r="349" spans="1:20" s="136" customFormat="1" ht="38.25" x14ac:dyDescent="0.2">
      <c r="A349" s="38" t="s">
        <v>1524</v>
      </c>
      <c r="B349" s="55" t="s">
        <v>699</v>
      </c>
      <c r="C349" s="69" t="s">
        <v>700</v>
      </c>
      <c r="D349" s="64" t="s">
        <v>10</v>
      </c>
      <c r="E349" s="39" t="s">
        <v>55</v>
      </c>
      <c r="F349" s="40">
        <v>20.57</v>
      </c>
      <c r="G349" s="40">
        <v>14.69</v>
      </c>
      <c r="H349" s="39">
        <f t="shared" ref="H349" si="197">F349+G349</f>
        <v>35.26</v>
      </c>
      <c r="I349" s="41">
        <f t="shared" ref="I349" si="198">F349*E349</f>
        <v>20.57</v>
      </c>
      <c r="J349" s="41">
        <f t="shared" ref="J349" si="199">G349*E349</f>
        <v>14.69</v>
      </c>
      <c r="K349" s="41">
        <f t="shared" ref="K349" si="200">I349+J349</f>
        <v>35.26</v>
      </c>
      <c r="L349" s="1"/>
      <c r="M349" s="7" t="s">
        <v>47</v>
      </c>
      <c r="N349" s="8"/>
      <c r="O349" s="1"/>
      <c r="P349" s="1"/>
      <c r="Q349" s="1"/>
      <c r="R349" s="1"/>
      <c r="S349" s="1"/>
      <c r="T349" s="1"/>
    </row>
    <row r="350" spans="1:20" ht="25.5" x14ac:dyDescent="0.2">
      <c r="A350" s="38" t="s">
        <v>1525</v>
      </c>
      <c r="B350" s="55" t="s">
        <v>1277</v>
      </c>
      <c r="C350" s="69" t="s">
        <v>701</v>
      </c>
      <c r="D350" s="64" t="s">
        <v>10</v>
      </c>
      <c r="E350" s="39" t="s">
        <v>115</v>
      </c>
      <c r="F350" s="40">
        <v>45.58</v>
      </c>
      <c r="G350" s="40">
        <v>5.0599999999999996</v>
      </c>
      <c r="H350" s="39">
        <f t="shared" si="193"/>
        <v>50.64</v>
      </c>
      <c r="I350" s="41">
        <f t="shared" si="194"/>
        <v>136.74</v>
      </c>
      <c r="J350" s="41">
        <f t="shared" si="195"/>
        <v>15.18</v>
      </c>
      <c r="K350" s="41">
        <f t="shared" si="196"/>
        <v>151.91999999999999</v>
      </c>
      <c r="L350" s="1"/>
      <c r="M350" s="7" t="s">
        <v>47</v>
      </c>
      <c r="N350" s="8"/>
      <c r="O350" s="1"/>
      <c r="P350" s="1"/>
      <c r="Q350" s="1"/>
      <c r="R350" s="1"/>
      <c r="S350" s="1"/>
      <c r="T350" s="1"/>
    </row>
    <row r="351" spans="1:20" ht="38.25" x14ac:dyDescent="0.2">
      <c r="A351" s="38" t="s">
        <v>1526</v>
      </c>
      <c r="B351" s="55" t="s">
        <v>702</v>
      </c>
      <c r="C351" s="69" t="s">
        <v>703</v>
      </c>
      <c r="D351" s="64" t="s">
        <v>71</v>
      </c>
      <c r="E351" s="39" t="s">
        <v>704</v>
      </c>
      <c r="F351" s="40">
        <v>6.07</v>
      </c>
      <c r="G351" s="40">
        <v>2.73</v>
      </c>
      <c r="H351" s="39">
        <f t="shared" si="193"/>
        <v>8.8000000000000007</v>
      </c>
      <c r="I351" s="41">
        <f t="shared" si="194"/>
        <v>177.91</v>
      </c>
      <c r="J351" s="41">
        <f t="shared" si="195"/>
        <v>80.02</v>
      </c>
      <c r="K351" s="41">
        <f t="shared" si="196"/>
        <v>257.93</v>
      </c>
      <c r="L351" s="1"/>
      <c r="M351" s="7" t="s">
        <v>47</v>
      </c>
      <c r="N351" s="8"/>
      <c r="O351" s="1"/>
      <c r="P351" s="1"/>
      <c r="Q351" s="1"/>
      <c r="R351" s="1"/>
      <c r="S351" s="1"/>
      <c r="T351" s="1"/>
    </row>
    <row r="352" spans="1:20" ht="38.25" x14ac:dyDescent="0.2">
      <c r="A352" s="38" t="s">
        <v>1527</v>
      </c>
      <c r="B352" s="55" t="s">
        <v>705</v>
      </c>
      <c r="C352" s="69" t="s">
        <v>706</v>
      </c>
      <c r="D352" s="64" t="s">
        <v>71</v>
      </c>
      <c r="E352" s="39" t="s">
        <v>707</v>
      </c>
      <c r="F352" s="40">
        <v>7.82</v>
      </c>
      <c r="G352" s="40">
        <v>3.44</v>
      </c>
      <c r="H352" s="39">
        <f t="shared" si="193"/>
        <v>11.26</v>
      </c>
      <c r="I352" s="41">
        <f t="shared" si="194"/>
        <v>41.21</v>
      </c>
      <c r="J352" s="41">
        <f t="shared" si="195"/>
        <v>18.13</v>
      </c>
      <c r="K352" s="41">
        <f t="shared" si="196"/>
        <v>59.34</v>
      </c>
      <c r="L352" s="1"/>
      <c r="M352" s="7" t="s">
        <v>47</v>
      </c>
      <c r="N352" s="8"/>
      <c r="O352" s="1"/>
      <c r="P352" s="1"/>
      <c r="Q352" s="1"/>
      <c r="R352" s="1"/>
      <c r="S352" s="1"/>
      <c r="T352" s="1"/>
    </row>
    <row r="353" spans="1:20" ht="25.5" x14ac:dyDescent="0.2">
      <c r="A353" s="38" t="s">
        <v>1528</v>
      </c>
      <c r="B353" s="55" t="s">
        <v>1276</v>
      </c>
      <c r="C353" s="69" t="s">
        <v>1278</v>
      </c>
      <c r="D353" s="64" t="s">
        <v>217</v>
      </c>
      <c r="E353" s="39" t="s">
        <v>116</v>
      </c>
      <c r="F353" s="40">
        <v>33.74</v>
      </c>
      <c r="G353" s="40">
        <v>18.809999999999999</v>
      </c>
      <c r="H353" s="39">
        <f t="shared" si="193"/>
        <v>52.55</v>
      </c>
      <c r="I353" s="41">
        <f t="shared" si="194"/>
        <v>67.48</v>
      </c>
      <c r="J353" s="41">
        <f t="shared" si="195"/>
        <v>37.619999999999997</v>
      </c>
      <c r="K353" s="41">
        <f t="shared" si="196"/>
        <v>105.1</v>
      </c>
      <c r="L353" s="1"/>
      <c r="M353" s="7" t="s">
        <v>47</v>
      </c>
      <c r="N353" s="8"/>
      <c r="O353" s="1"/>
      <c r="P353" s="1"/>
      <c r="Q353" s="1"/>
      <c r="R353" s="1"/>
      <c r="S353" s="1"/>
      <c r="T353" s="1"/>
    </row>
    <row r="354" spans="1:20" ht="12.75" x14ac:dyDescent="0.2">
      <c r="A354" s="10">
        <v>36</v>
      </c>
      <c r="B354" s="54"/>
      <c r="C354" s="70" t="s">
        <v>738</v>
      </c>
      <c r="D354" s="63"/>
      <c r="E354" s="11"/>
      <c r="F354" s="138"/>
      <c r="G354" s="138"/>
      <c r="H354" s="11"/>
      <c r="I354" s="9">
        <f>SUM(I355:I366)</f>
        <v>10948.65</v>
      </c>
      <c r="J354" s="9">
        <f t="shared" ref="J354:K354" si="201">SUM(J355:J366)</f>
        <v>3129.45</v>
      </c>
      <c r="K354" s="9">
        <f t="shared" si="201"/>
        <v>14078.1</v>
      </c>
      <c r="L354" s="1"/>
      <c r="M354" s="7" t="s">
        <v>47</v>
      </c>
      <c r="N354" s="8"/>
      <c r="O354" s="1"/>
      <c r="P354" s="1"/>
      <c r="Q354" s="1"/>
      <c r="R354" s="1"/>
      <c r="S354" s="1"/>
      <c r="T354" s="1"/>
    </row>
    <row r="355" spans="1:20" ht="25.5" x14ac:dyDescent="0.2">
      <c r="A355" s="38" t="s">
        <v>1066</v>
      </c>
      <c r="B355" s="55" t="s">
        <v>739</v>
      </c>
      <c r="C355" s="69" t="s">
        <v>740</v>
      </c>
      <c r="D355" s="64" t="s">
        <v>217</v>
      </c>
      <c r="E355" s="39" t="s">
        <v>741</v>
      </c>
      <c r="F355" s="40">
        <v>7.48</v>
      </c>
      <c r="G355" s="40">
        <v>21.6</v>
      </c>
      <c r="H355" s="39">
        <f t="shared" ref="H355:H366" si="202">F355+G355</f>
        <v>29.08</v>
      </c>
      <c r="I355" s="41">
        <f t="shared" ref="I355:I366" si="203">F355*E355</f>
        <v>103.97</v>
      </c>
      <c r="J355" s="41">
        <f t="shared" ref="J355:J366" si="204">G355*E355</f>
        <v>300.24</v>
      </c>
      <c r="K355" s="41">
        <f t="shared" ref="K355:K366" si="205">I355+J355</f>
        <v>404.21</v>
      </c>
      <c r="L355" s="1"/>
      <c r="M355" s="1"/>
      <c r="N355" s="1"/>
    </row>
    <row r="356" spans="1:20" ht="25.5" x14ac:dyDescent="0.2">
      <c r="A356" s="38" t="s">
        <v>1127</v>
      </c>
      <c r="B356" s="55" t="s">
        <v>165</v>
      </c>
      <c r="C356" s="69" t="s">
        <v>351</v>
      </c>
      <c r="D356" s="64" t="s">
        <v>71</v>
      </c>
      <c r="E356" s="39" t="s">
        <v>55</v>
      </c>
      <c r="F356" s="40">
        <v>93.53</v>
      </c>
      <c r="G356" s="40">
        <v>21.19</v>
      </c>
      <c r="H356" s="39">
        <f t="shared" si="202"/>
        <v>114.72</v>
      </c>
      <c r="I356" s="41">
        <f t="shared" si="203"/>
        <v>93.53</v>
      </c>
      <c r="J356" s="41">
        <f t="shared" si="204"/>
        <v>21.19</v>
      </c>
      <c r="K356" s="41">
        <f t="shared" si="205"/>
        <v>114.72</v>
      </c>
      <c r="L356" s="1"/>
      <c r="M356" s="23"/>
      <c r="N356" s="1"/>
    </row>
    <row r="357" spans="1:20" ht="25.5" x14ac:dyDescent="0.2">
      <c r="A357" s="38" t="s">
        <v>1128</v>
      </c>
      <c r="B357" s="55" t="s">
        <v>941</v>
      </c>
      <c r="C357" s="69" t="s">
        <v>940</v>
      </c>
      <c r="D357" s="64" t="s">
        <v>936</v>
      </c>
      <c r="E357" s="39">
        <v>1</v>
      </c>
      <c r="F357" s="40">
        <v>7.87</v>
      </c>
      <c r="G357" s="40">
        <v>263.7</v>
      </c>
      <c r="H357" s="39">
        <f t="shared" si="202"/>
        <v>271.57</v>
      </c>
      <c r="I357" s="41">
        <f t="shared" si="203"/>
        <v>7.87</v>
      </c>
      <c r="J357" s="41">
        <f t="shared" si="204"/>
        <v>263.7</v>
      </c>
      <c r="K357" s="41">
        <f t="shared" si="205"/>
        <v>271.57</v>
      </c>
      <c r="L357" s="1"/>
      <c r="M357" s="1"/>
      <c r="N357" s="1"/>
    </row>
    <row r="358" spans="1:20" ht="25.5" x14ac:dyDescent="0.2">
      <c r="A358" s="38" t="s">
        <v>1129</v>
      </c>
      <c r="B358" s="55" t="s">
        <v>742</v>
      </c>
      <c r="C358" s="69" t="s">
        <v>743</v>
      </c>
      <c r="D358" s="64" t="s">
        <v>217</v>
      </c>
      <c r="E358" s="39">
        <v>15.51</v>
      </c>
      <c r="F358" s="40">
        <v>43.97</v>
      </c>
      <c r="G358" s="40">
        <v>9.24</v>
      </c>
      <c r="H358" s="39">
        <f t="shared" si="202"/>
        <v>53.21</v>
      </c>
      <c r="I358" s="41">
        <f t="shared" si="203"/>
        <v>681.97</v>
      </c>
      <c r="J358" s="41">
        <f t="shared" si="204"/>
        <v>143.31</v>
      </c>
      <c r="K358" s="41">
        <f t="shared" si="205"/>
        <v>825.28</v>
      </c>
      <c r="L358" s="1"/>
      <c r="M358" s="7" t="s">
        <v>47</v>
      </c>
      <c r="N358" s="8"/>
      <c r="O358" s="1"/>
      <c r="P358" s="1"/>
      <c r="Q358" s="1"/>
      <c r="R358" s="1"/>
      <c r="S358" s="1"/>
      <c r="T358" s="1"/>
    </row>
    <row r="359" spans="1:20" ht="38.25" x14ac:dyDescent="0.2">
      <c r="A359" s="38" t="s">
        <v>1130</v>
      </c>
      <c r="B359" s="55" t="s">
        <v>744</v>
      </c>
      <c r="C359" s="69" t="s">
        <v>745</v>
      </c>
      <c r="D359" s="64" t="s">
        <v>217</v>
      </c>
      <c r="E359" s="39" t="s">
        <v>746</v>
      </c>
      <c r="F359" s="40">
        <v>738</v>
      </c>
      <c r="G359" s="40">
        <v>13.82</v>
      </c>
      <c r="H359" s="39">
        <f t="shared" si="202"/>
        <v>751.82</v>
      </c>
      <c r="I359" s="41">
        <f t="shared" si="203"/>
        <v>664.2</v>
      </c>
      <c r="J359" s="41">
        <f t="shared" si="204"/>
        <v>12.44</v>
      </c>
      <c r="K359" s="41">
        <f t="shared" si="205"/>
        <v>676.64</v>
      </c>
      <c r="L359" s="1"/>
      <c r="M359" s="1"/>
      <c r="N359" s="1"/>
    </row>
    <row r="360" spans="1:20" ht="25.5" x14ac:dyDescent="0.2">
      <c r="A360" s="38" t="s">
        <v>1131</v>
      </c>
      <c r="B360" s="55" t="s">
        <v>747</v>
      </c>
      <c r="C360" s="69" t="s">
        <v>978</v>
      </c>
      <c r="D360" s="64" t="s">
        <v>217</v>
      </c>
      <c r="E360" s="39" t="s">
        <v>748</v>
      </c>
      <c r="F360" s="40">
        <v>837.15</v>
      </c>
      <c r="G360" s="40">
        <v>152.91</v>
      </c>
      <c r="H360" s="39">
        <f t="shared" si="202"/>
        <v>990.06</v>
      </c>
      <c r="I360" s="41">
        <f t="shared" si="203"/>
        <v>5583.79</v>
      </c>
      <c r="J360" s="41">
        <f t="shared" si="204"/>
        <v>1019.91</v>
      </c>
      <c r="K360" s="41">
        <f t="shared" si="205"/>
        <v>6603.7</v>
      </c>
      <c r="L360" s="1"/>
      <c r="M360" s="1"/>
      <c r="N360" s="1"/>
    </row>
    <row r="361" spans="1:20" ht="38.25" x14ac:dyDescent="0.2">
      <c r="A361" s="38" t="s">
        <v>1132</v>
      </c>
      <c r="B361" s="55" t="s">
        <v>749</v>
      </c>
      <c r="C361" s="69" t="s">
        <v>750</v>
      </c>
      <c r="D361" s="64" t="s">
        <v>10</v>
      </c>
      <c r="E361" s="39" t="s">
        <v>55</v>
      </c>
      <c r="F361" s="40">
        <v>1668.09</v>
      </c>
      <c r="G361" s="40">
        <v>26.47</v>
      </c>
      <c r="H361" s="39">
        <f t="shared" si="202"/>
        <v>1694.56</v>
      </c>
      <c r="I361" s="41">
        <f t="shared" si="203"/>
        <v>1668.09</v>
      </c>
      <c r="J361" s="41">
        <f t="shared" si="204"/>
        <v>26.47</v>
      </c>
      <c r="K361" s="41">
        <f t="shared" si="205"/>
        <v>1694.56</v>
      </c>
      <c r="L361" s="1"/>
      <c r="M361" s="7" t="s">
        <v>47</v>
      </c>
      <c r="N361" s="8"/>
      <c r="O361" s="1"/>
      <c r="P361" s="1"/>
      <c r="Q361" s="1"/>
      <c r="R361" s="1"/>
      <c r="S361" s="1"/>
      <c r="T361" s="1"/>
    </row>
    <row r="362" spans="1:20" ht="25.5" x14ac:dyDescent="0.2">
      <c r="A362" s="38" t="s">
        <v>1133</v>
      </c>
      <c r="B362" s="55" t="s">
        <v>120</v>
      </c>
      <c r="C362" s="69" t="s">
        <v>751</v>
      </c>
      <c r="D362" s="64" t="s">
        <v>217</v>
      </c>
      <c r="E362" s="39" t="s">
        <v>752</v>
      </c>
      <c r="F362" s="40">
        <v>146.57</v>
      </c>
      <c r="G362" s="40">
        <v>117.51</v>
      </c>
      <c r="H362" s="39">
        <f t="shared" si="202"/>
        <v>264.08</v>
      </c>
      <c r="I362" s="41">
        <f t="shared" si="203"/>
        <v>659.57</v>
      </c>
      <c r="J362" s="41">
        <f t="shared" si="204"/>
        <v>528.79999999999995</v>
      </c>
      <c r="K362" s="41">
        <f t="shared" si="205"/>
        <v>1188.3699999999999</v>
      </c>
      <c r="L362" s="1"/>
      <c r="M362" s="1"/>
      <c r="N362" s="1"/>
    </row>
    <row r="363" spans="1:20" ht="25.5" x14ac:dyDescent="0.2">
      <c r="A363" s="38" t="s">
        <v>1134</v>
      </c>
      <c r="B363" s="55" t="s">
        <v>753</v>
      </c>
      <c r="C363" s="69" t="s">
        <v>754</v>
      </c>
      <c r="D363" s="64" t="s">
        <v>217</v>
      </c>
      <c r="E363" s="39" t="s">
        <v>752</v>
      </c>
      <c r="F363" s="40">
        <v>2.0299999999999998</v>
      </c>
      <c r="G363" s="40">
        <v>1.65</v>
      </c>
      <c r="H363" s="39">
        <f t="shared" si="202"/>
        <v>3.68</v>
      </c>
      <c r="I363" s="41">
        <f t="shared" si="203"/>
        <v>9.14</v>
      </c>
      <c r="J363" s="41">
        <f t="shared" si="204"/>
        <v>7.43</v>
      </c>
      <c r="K363" s="41">
        <f t="shared" si="205"/>
        <v>16.57</v>
      </c>
      <c r="L363" s="1"/>
      <c r="M363" s="1"/>
      <c r="N363" s="1"/>
    </row>
    <row r="364" spans="1:20" ht="25.5" x14ac:dyDescent="0.2">
      <c r="A364" s="38" t="s">
        <v>1135</v>
      </c>
      <c r="B364" s="55" t="s">
        <v>755</v>
      </c>
      <c r="C364" s="69" t="s">
        <v>756</v>
      </c>
      <c r="D364" s="64" t="s">
        <v>217</v>
      </c>
      <c r="E364" s="39" t="s">
        <v>752</v>
      </c>
      <c r="F364" s="40">
        <v>14.44</v>
      </c>
      <c r="G364" s="40">
        <v>13.11</v>
      </c>
      <c r="H364" s="39">
        <f t="shared" si="202"/>
        <v>27.55</v>
      </c>
      <c r="I364" s="41">
        <f t="shared" si="203"/>
        <v>64.98</v>
      </c>
      <c r="J364" s="41">
        <f t="shared" si="204"/>
        <v>59</v>
      </c>
      <c r="K364" s="41">
        <f t="shared" si="205"/>
        <v>123.98</v>
      </c>
      <c r="L364" s="1"/>
      <c r="M364" s="7" t="s">
        <v>47</v>
      </c>
      <c r="N364" s="8"/>
      <c r="O364" s="1"/>
      <c r="P364" s="1"/>
      <c r="Q364" s="1"/>
      <c r="R364" s="1"/>
      <c r="S364" s="1"/>
      <c r="T364" s="1"/>
    </row>
    <row r="365" spans="1:20" ht="25.5" x14ac:dyDescent="0.2">
      <c r="A365" s="38" t="s">
        <v>1136</v>
      </c>
      <c r="B365" s="55" t="s">
        <v>757</v>
      </c>
      <c r="C365" s="69" t="s">
        <v>758</v>
      </c>
      <c r="D365" s="64" t="s">
        <v>217</v>
      </c>
      <c r="E365" s="39" t="s">
        <v>752</v>
      </c>
      <c r="F365" s="40">
        <v>9.27</v>
      </c>
      <c r="G365" s="40">
        <v>10.53</v>
      </c>
      <c r="H365" s="39">
        <f t="shared" si="202"/>
        <v>19.8</v>
      </c>
      <c r="I365" s="41">
        <f t="shared" si="203"/>
        <v>41.72</v>
      </c>
      <c r="J365" s="41">
        <f t="shared" si="204"/>
        <v>47.39</v>
      </c>
      <c r="K365" s="41">
        <f t="shared" si="205"/>
        <v>89.11</v>
      </c>
      <c r="L365" s="1"/>
      <c r="M365" s="7" t="s">
        <v>47</v>
      </c>
      <c r="N365" s="8"/>
      <c r="O365" s="1"/>
      <c r="P365" s="1"/>
      <c r="Q365" s="1"/>
      <c r="R365" s="1"/>
      <c r="S365" s="1"/>
      <c r="T365" s="1"/>
    </row>
    <row r="366" spans="1:20" ht="38.25" x14ac:dyDescent="0.2">
      <c r="A366" s="38" t="s">
        <v>1137</v>
      </c>
      <c r="B366" s="55" t="s">
        <v>759</v>
      </c>
      <c r="C366" s="69" t="s">
        <v>760</v>
      </c>
      <c r="D366" s="64" t="s">
        <v>217</v>
      </c>
      <c r="E366" s="39" t="s">
        <v>761</v>
      </c>
      <c r="F366" s="40">
        <v>67.28</v>
      </c>
      <c r="G366" s="40">
        <v>34.36</v>
      </c>
      <c r="H366" s="39">
        <f t="shared" si="202"/>
        <v>101.64</v>
      </c>
      <c r="I366" s="41">
        <f t="shared" si="203"/>
        <v>1369.82</v>
      </c>
      <c r="J366" s="41">
        <f t="shared" si="204"/>
        <v>699.57</v>
      </c>
      <c r="K366" s="41">
        <f t="shared" si="205"/>
        <v>2069.39</v>
      </c>
      <c r="L366" s="1"/>
      <c r="M366" s="22"/>
      <c r="N366" s="8"/>
      <c r="O366" s="1"/>
      <c r="P366" s="1"/>
      <c r="Q366" s="1"/>
      <c r="R366" s="1"/>
      <c r="S366" s="1"/>
      <c r="T366" s="1"/>
    </row>
    <row r="367" spans="1:20" ht="12.75" x14ac:dyDescent="0.2">
      <c r="A367" s="10">
        <v>37</v>
      </c>
      <c r="B367" s="54"/>
      <c r="C367" s="70" t="s">
        <v>762</v>
      </c>
      <c r="D367" s="63"/>
      <c r="E367" s="11"/>
      <c r="F367" s="138"/>
      <c r="G367" s="138"/>
      <c r="H367" s="11"/>
      <c r="I367" s="9">
        <f>SUM(I368:I372)</f>
        <v>683.14</v>
      </c>
      <c r="J367" s="9">
        <f t="shared" ref="J367:K367" si="206">SUM(J368:J372)</f>
        <v>86.48</v>
      </c>
      <c r="K367" s="9">
        <f t="shared" si="206"/>
        <v>769.62</v>
      </c>
      <c r="L367" s="1"/>
      <c r="M367" s="7" t="s">
        <v>47</v>
      </c>
      <c r="N367" s="8"/>
      <c r="O367" s="1"/>
      <c r="P367" s="1"/>
      <c r="Q367" s="1"/>
      <c r="R367" s="1"/>
      <c r="S367" s="1"/>
      <c r="T367" s="1"/>
    </row>
    <row r="368" spans="1:20" ht="38.25" x14ac:dyDescent="0.2">
      <c r="A368" s="38" t="s">
        <v>1067</v>
      </c>
      <c r="B368" s="55" t="s">
        <v>763</v>
      </c>
      <c r="C368" s="69" t="s">
        <v>764</v>
      </c>
      <c r="D368" s="64" t="s">
        <v>218</v>
      </c>
      <c r="E368" s="39" t="s">
        <v>765</v>
      </c>
      <c r="F368" s="40">
        <v>401.17</v>
      </c>
      <c r="G368" s="40">
        <v>70.53</v>
      </c>
      <c r="H368" s="39">
        <f t="shared" ref="H368:H372" si="207">F368+G368</f>
        <v>471.7</v>
      </c>
      <c r="I368" s="41">
        <f t="shared" ref="I368:I372" si="208">F368*E368</f>
        <v>76.22</v>
      </c>
      <c r="J368" s="41">
        <f t="shared" ref="J368:J372" si="209">G368*E368</f>
        <v>13.4</v>
      </c>
      <c r="K368" s="41">
        <f t="shared" ref="K368:K372" si="210">I368+J368</f>
        <v>89.62</v>
      </c>
      <c r="L368" s="1"/>
      <c r="M368" s="1"/>
      <c r="N368" s="1"/>
    </row>
    <row r="369" spans="1:20" ht="25.5" x14ac:dyDescent="0.2">
      <c r="A369" s="38" t="s">
        <v>1138</v>
      </c>
      <c r="B369" s="55" t="s">
        <v>766</v>
      </c>
      <c r="C369" s="69" t="s">
        <v>767</v>
      </c>
      <c r="D369" s="64" t="s">
        <v>311</v>
      </c>
      <c r="E369" s="39" t="s">
        <v>73</v>
      </c>
      <c r="F369" s="40">
        <v>12.89</v>
      </c>
      <c r="G369" s="40">
        <v>0.76</v>
      </c>
      <c r="H369" s="39">
        <f t="shared" si="207"/>
        <v>13.65</v>
      </c>
      <c r="I369" s="41">
        <f t="shared" si="208"/>
        <v>64.45</v>
      </c>
      <c r="J369" s="41">
        <f t="shared" si="209"/>
        <v>3.8</v>
      </c>
      <c r="K369" s="41">
        <f t="shared" si="210"/>
        <v>68.25</v>
      </c>
      <c r="L369" s="1"/>
      <c r="M369" s="21"/>
      <c r="N369" s="1"/>
    </row>
    <row r="370" spans="1:20" ht="38.25" x14ac:dyDescent="0.2">
      <c r="A370" s="38" t="s">
        <v>1139</v>
      </c>
      <c r="B370" s="55" t="s">
        <v>322</v>
      </c>
      <c r="C370" s="69" t="s">
        <v>323</v>
      </c>
      <c r="D370" s="64" t="s">
        <v>217</v>
      </c>
      <c r="E370" s="39" t="s">
        <v>557</v>
      </c>
      <c r="F370" s="40">
        <v>86.35</v>
      </c>
      <c r="G370" s="40">
        <v>44.89</v>
      </c>
      <c r="H370" s="39">
        <f t="shared" si="207"/>
        <v>131.24</v>
      </c>
      <c r="I370" s="41">
        <f t="shared" si="208"/>
        <v>27.63</v>
      </c>
      <c r="J370" s="41">
        <f t="shared" si="209"/>
        <v>14.36</v>
      </c>
      <c r="K370" s="41">
        <f t="shared" si="210"/>
        <v>41.99</v>
      </c>
      <c r="L370" s="1"/>
      <c r="M370" s="1"/>
      <c r="N370" s="1"/>
    </row>
    <row r="371" spans="1:20" ht="25.5" x14ac:dyDescent="0.2">
      <c r="A371" s="38" t="s">
        <v>1140</v>
      </c>
      <c r="B371" s="55" t="s">
        <v>353</v>
      </c>
      <c r="C371" s="69" t="s">
        <v>354</v>
      </c>
      <c r="D371" s="64" t="s">
        <v>217</v>
      </c>
      <c r="E371" s="39" t="s">
        <v>164</v>
      </c>
      <c r="F371" s="40">
        <v>17.559999999999999</v>
      </c>
      <c r="G371" s="40">
        <v>1.86</v>
      </c>
      <c r="H371" s="39">
        <f t="shared" si="207"/>
        <v>19.420000000000002</v>
      </c>
      <c r="I371" s="41">
        <f t="shared" si="208"/>
        <v>12.64</v>
      </c>
      <c r="J371" s="41">
        <f t="shared" si="209"/>
        <v>1.34</v>
      </c>
      <c r="K371" s="41">
        <f t="shared" si="210"/>
        <v>13.98</v>
      </c>
      <c r="L371" s="1"/>
      <c r="M371" s="1"/>
      <c r="N371" s="1"/>
    </row>
    <row r="372" spans="1:20" ht="38.25" x14ac:dyDescent="0.2">
      <c r="A372" s="38" t="s">
        <v>1141</v>
      </c>
      <c r="B372" s="55" t="s">
        <v>768</v>
      </c>
      <c r="C372" s="69" t="s">
        <v>769</v>
      </c>
      <c r="D372" s="64" t="s">
        <v>71</v>
      </c>
      <c r="E372" s="39" t="s">
        <v>770</v>
      </c>
      <c r="F372" s="40">
        <v>418.5</v>
      </c>
      <c r="G372" s="40">
        <v>44.65</v>
      </c>
      <c r="H372" s="39">
        <f t="shared" si="207"/>
        <v>463.15</v>
      </c>
      <c r="I372" s="41">
        <f t="shared" si="208"/>
        <v>502.2</v>
      </c>
      <c r="J372" s="41">
        <f t="shared" si="209"/>
        <v>53.58</v>
      </c>
      <c r="K372" s="41">
        <f t="shared" si="210"/>
        <v>555.78</v>
      </c>
      <c r="L372" s="1"/>
      <c r="M372" s="1"/>
      <c r="N372" s="1"/>
    </row>
    <row r="373" spans="1:20" ht="12.75" x14ac:dyDescent="0.2">
      <c r="A373" s="10">
        <v>38</v>
      </c>
      <c r="B373" s="54"/>
      <c r="C373" s="70" t="s">
        <v>771</v>
      </c>
      <c r="D373" s="63"/>
      <c r="E373" s="11"/>
      <c r="F373" s="138"/>
      <c r="G373" s="138"/>
      <c r="H373" s="11"/>
      <c r="I373" s="9">
        <f>SUM(I374:I381)</f>
        <v>5928.57</v>
      </c>
      <c r="J373" s="9">
        <f t="shared" ref="J373:K373" si="211">SUM(J374:J381)</f>
        <v>1867.58</v>
      </c>
      <c r="K373" s="9">
        <f t="shared" si="211"/>
        <v>7796.15</v>
      </c>
      <c r="L373" s="1"/>
      <c r="M373" s="1"/>
      <c r="N373" s="1"/>
    </row>
    <row r="374" spans="1:20" ht="25.5" x14ac:dyDescent="0.2">
      <c r="A374" s="38" t="s">
        <v>1068</v>
      </c>
      <c r="B374" s="55" t="s">
        <v>772</v>
      </c>
      <c r="C374" s="69" t="s">
        <v>773</v>
      </c>
      <c r="D374" s="64" t="s">
        <v>217</v>
      </c>
      <c r="E374" s="39" t="s">
        <v>75</v>
      </c>
      <c r="F374" s="40">
        <v>27.27</v>
      </c>
      <c r="G374" s="40">
        <v>80.709999999999994</v>
      </c>
      <c r="H374" s="39">
        <f t="shared" ref="H374:H381" si="212">F374+G374</f>
        <v>107.98</v>
      </c>
      <c r="I374" s="41">
        <f t="shared" ref="I374:I381" si="213">F374*E374</f>
        <v>163.62</v>
      </c>
      <c r="J374" s="41">
        <f t="shared" ref="J374:J381" si="214">G374*E374</f>
        <v>484.26</v>
      </c>
      <c r="K374" s="41">
        <f t="shared" ref="K374:K381" si="215">I374+J374</f>
        <v>647.88</v>
      </c>
      <c r="L374" s="1"/>
      <c r="M374" s="1"/>
      <c r="N374" s="1"/>
    </row>
    <row r="375" spans="1:20" ht="25.5" x14ac:dyDescent="0.2">
      <c r="A375" s="38" t="s">
        <v>1069</v>
      </c>
      <c r="B375" s="55" t="s">
        <v>774</v>
      </c>
      <c r="C375" s="69" t="s">
        <v>775</v>
      </c>
      <c r="D375" s="64" t="s">
        <v>217</v>
      </c>
      <c r="E375" s="39" t="s">
        <v>75</v>
      </c>
      <c r="F375" s="40">
        <v>16.53</v>
      </c>
      <c r="G375" s="40">
        <v>22.76</v>
      </c>
      <c r="H375" s="39">
        <f t="shared" si="212"/>
        <v>39.29</v>
      </c>
      <c r="I375" s="41">
        <f t="shared" si="213"/>
        <v>99.18</v>
      </c>
      <c r="J375" s="41">
        <f t="shared" si="214"/>
        <v>136.56</v>
      </c>
      <c r="K375" s="41">
        <f t="shared" si="215"/>
        <v>235.74</v>
      </c>
      <c r="L375" s="1"/>
      <c r="M375" s="1"/>
      <c r="N375" s="1"/>
    </row>
    <row r="376" spans="1:20" ht="12.75" x14ac:dyDescent="0.2">
      <c r="A376" s="38" t="s">
        <v>1142</v>
      </c>
      <c r="B376" s="55" t="s">
        <v>776</v>
      </c>
      <c r="C376" s="69" t="s">
        <v>777</v>
      </c>
      <c r="D376" s="64" t="s">
        <v>217</v>
      </c>
      <c r="E376" s="39" t="s">
        <v>75</v>
      </c>
      <c r="F376" s="40">
        <v>129.36000000000001</v>
      </c>
      <c r="G376" s="40">
        <v>20.71</v>
      </c>
      <c r="H376" s="39">
        <f t="shared" si="212"/>
        <v>150.07</v>
      </c>
      <c r="I376" s="41">
        <f t="shared" si="213"/>
        <v>776.16</v>
      </c>
      <c r="J376" s="41">
        <f t="shared" si="214"/>
        <v>124.26</v>
      </c>
      <c r="K376" s="41">
        <f t="shared" si="215"/>
        <v>900.42</v>
      </c>
      <c r="L376" s="1"/>
      <c r="M376" s="7" t="s">
        <v>47</v>
      </c>
      <c r="N376" s="8"/>
      <c r="O376" s="1"/>
      <c r="P376" s="1"/>
      <c r="Q376" s="1"/>
      <c r="R376" s="1"/>
      <c r="S376" s="1"/>
      <c r="T376" s="1"/>
    </row>
    <row r="377" spans="1:20" ht="38.25" x14ac:dyDescent="0.2">
      <c r="A377" s="38" t="s">
        <v>1143</v>
      </c>
      <c r="B377" s="55" t="s">
        <v>579</v>
      </c>
      <c r="C377" s="69" t="s">
        <v>580</v>
      </c>
      <c r="D377" s="64" t="s">
        <v>71</v>
      </c>
      <c r="E377" s="39" t="s">
        <v>778</v>
      </c>
      <c r="F377" s="40">
        <v>115.65</v>
      </c>
      <c r="G377" s="40">
        <v>27.68</v>
      </c>
      <c r="H377" s="39">
        <f t="shared" si="212"/>
        <v>143.33000000000001</v>
      </c>
      <c r="I377" s="41">
        <f t="shared" si="213"/>
        <v>485.73</v>
      </c>
      <c r="J377" s="41">
        <f t="shared" si="214"/>
        <v>116.26</v>
      </c>
      <c r="K377" s="41">
        <f t="shared" si="215"/>
        <v>601.99</v>
      </c>
      <c r="L377" s="1"/>
      <c r="M377" s="1"/>
      <c r="N377" s="1"/>
    </row>
    <row r="378" spans="1:20" ht="51" x14ac:dyDescent="0.2">
      <c r="A378" s="38" t="s">
        <v>1144</v>
      </c>
      <c r="B378" s="55" t="s">
        <v>779</v>
      </c>
      <c r="C378" s="69" t="s">
        <v>780</v>
      </c>
      <c r="D378" s="64" t="s">
        <v>217</v>
      </c>
      <c r="E378" s="39" t="s">
        <v>75</v>
      </c>
      <c r="F378" s="40">
        <v>651.58000000000004</v>
      </c>
      <c r="G378" s="40">
        <v>33.979999999999997</v>
      </c>
      <c r="H378" s="39">
        <f t="shared" si="212"/>
        <v>685.56</v>
      </c>
      <c r="I378" s="41">
        <f t="shared" si="213"/>
        <v>3909.48</v>
      </c>
      <c r="J378" s="41">
        <f t="shared" si="214"/>
        <v>203.88</v>
      </c>
      <c r="K378" s="41">
        <f t="shared" si="215"/>
        <v>4113.3599999999997</v>
      </c>
      <c r="L378" s="1"/>
      <c r="M378" s="1"/>
      <c r="N378" s="1"/>
    </row>
    <row r="379" spans="1:20" ht="25.5" x14ac:dyDescent="0.2">
      <c r="A379" s="38" t="s">
        <v>1145</v>
      </c>
      <c r="B379" s="55" t="s">
        <v>781</v>
      </c>
      <c r="C379" s="69" t="s">
        <v>782</v>
      </c>
      <c r="D379" s="64" t="s">
        <v>71</v>
      </c>
      <c r="E379" s="39" t="s">
        <v>85</v>
      </c>
      <c r="F379" s="40">
        <v>17.91</v>
      </c>
      <c r="G379" s="40">
        <v>12.59</v>
      </c>
      <c r="H379" s="39">
        <f t="shared" si="212"/>
        <v>30.5</v>
      </c>
      <c r="I379" s="41">
        <f t="shared" si="213"/>
        <v>250.74</v>
      </c>
      <c r="J379" s="41">
        <f t="shared" si="214"/>
        <v>176.26</v>
      </c>
      <c r="K379" s="41">
        <f t="shared" si="215"/>
        <v>427</v>
      </c>
      <c r="L379" s="1"/>
      <c r="M379" s="1"/>
      <c r="N379" s="1"/>
    </row>
    <row r="380" spans="1:20" ht="12.75" x14ac:dyDescent="0.2">
      <c r="A380" s="38" t="s">
        <v>1146</v>
      </c>
      <c r="B380" s="55" t="s">
        <v>783</v>
      </c>
      <c r="C380" s="69" t="s">
        <v>784</v>
      </c>
      <c r="D380" s="64" t="s">
        <v>217</v>
      </c>
      <c r="E380" s="39" t="s">
        <v>75</v>
      </c>
      <c r="F380" s="40">
        <v>29.17</v>
      </c>
      <c r="G380" s="40">
        <v>80.709999999999994</v>
      </c>
      <c r="H380" s="39">
        <f t="shared" si="212"/>
        <v>109.88</v>
      </c>
      <c r="I380" s="41">
        <f t="shared" si="213"/>
        <v>175.02</v>
      </c>
      <c r="J380" s="41">
        <f t="shared" si="214"/>
        <v>484.26</v>
      </c>
      <c r="K380" s="41">
        <f t="shared" si="215"/>
        <v>659.28</v>
      </c>
      <c r="L380" s="1"/>
      <c r="M380" s="7" t="s">
        <v>47</v>
      </c>
      <c r="N380" s="8"/>
      <c r="O380" s="1"/>
      <c r="P380" s="1"/>
      <c r="Q380" s="1"/>
      <c r="R380" s="1"/>
      <c r="S380" s="1"/>
      <c r="T380" s="1"/>
    </row>
    <row r="381" spans="1:20" ht="38.25" x14ac:dyDescent="0.2">
      <c r="A381" s="38" t="s">
        <v>1147</v>
      </c>
      <c r="B381" s="55" t="s">
        <v>785</v>
      </c>
      <c r="C381" s="69" t="s">
        <v>786</v>
      </c>
      <c r="D381" s="64" t="s">
        <v>217</v>
      </c>
      <c r="E381" s="39" t="s">
        <v>75</v>
      </c>
      <c r="F381" s="40">
        <v>11.44</v>
      </c>
      <c r="G381" s="40">
        <v>23.64</v>
      </c>
      <c r="H381" s="39">
        <f t="shared" si="212"/>
        <v>35.08</v>
      </c>
      <c r="I381" s="41">
        <f t="shared" si="213"/>
        <v>68.64</v>
      </c>
      <c r="J381" s="41">
        <f t="shared" si="214"/>
        <v>141.84</v>
      </c>
      <c r="K381" s="41">
        <f t="shared" si="215"/>
        <v>210.48</v>
      </c>
      <c r="L381" s="1"/>
      <c r="M381" s="7" t="s">
        <v>47</v>
      </c>
      <c r="N381" s="8"/>
      <c r="O381" s="1"/>
      <c r="P381" s="1"/>
      <c r="Q381" s="1"/>
      <c r="R381" s="1"/>
      <c r="S381" s="1"/>
      <c r="T381" s="1"/>
    </row>
    <row r="382" spans="1:20" ht="12.75" x14ac:dyDescent="0.2">
      <c r="A382" s="10">
        <v>39</v>
      </c>
      <c r="B382" s="54"/>
      <c r="C382" s="70" t="s">
        <v>787</v>
      </c>
      <c r="D382" s="63"/>
      <c r="E382" s="11"/>
      <c r="F382" s="138"/>
      <c r="G382" s="138"/>
      <c r="H382" s="11"/>
      <c r="I382" s="9">
        <f>SUM(I383)</f>
        <v>75841.27</v>
      </c>
      <c r="J382" s="9">
        <f t="shared" ref="J382:K382" si="216">SUM(J383)</f>
        <v>11996.17</v>
      </c>
      <c r="K382" s="9">
        <f t="shared" si="216"/>
        <v>87837.440000000002</v>
      </c>
      <c r="L382" s="1"/>
      <c r="M382" s="1"/>
      <c r="N382" s="1"/>
    </row>
    <row r="383" spans="1:20" ht="25.5" x14ac:dyDescent="0.2">
      <c r="A383" s="38" t="s">
        <v>1070</v>
      </c>
      <c r="B383" s="55" t="s">
        <v>788</v>
      </c>
      <c r="C383" s="69" t="s">
        <v>979</v>
      </c>
      <c r="D383" s="64" t="s">
        <v>217</v>
      </c>
      <c r="E383" s="39" t="s">
        <v>789</v>
      </c>
      <c r="F383" s="40">
        <v>159.76</v>
      </c>
      <c r="G383" s="40">
        <v>25.27</v>
      </c>
      <c r="H383" s="39">
        <f t="shared" ref="H383:H385" si="217">F383+G383</f>
        <v>185.03</v>
      </c>
      <c r="I383" s="41">
        <f>F383*E383</f>
        <v>75841.27</v>
      </c>
      <c r="J383" s="41">
        <f t="shared" ref="J383" si="218">G383*E383</f>
        <v>11996.17</v>
      </c>
      <c r="K383" s="41">
        <f>I383+J383</f>
        <v>87837.440000000002</v>
      </c>
      <c r="L383" s="1"/>
      <c r="M383" s="7" t="s">
        <v>47</v>
      </c>
      <c r="N383" s="8"/>
      <c r="O383" s="1"/>
      <c r="P383" s="1"/>
      <c r="Q383" s="1"/>
      <c r="R383" s="1"/>
      <c r="S383" s="1"/>
      <c r="T383" s="1"/>
    </row>
    <row r="384" spans="1:20" ht="12.75" x14ac:dyDescent="0.2">
      <c r="A384" s="10">
        <v>40</v>
      </c>
      <c r="B384" s="54"/>
      <c r="C384" s="70" t="s">
        <v>790</v>
      </c>
      <c r="D384" s="63"/>
      <c r="E384" s="11"/>
      <c r="F384" s="138"/>
      <c r="G384" s="138"/>
      <c r="H384" s="11"/>
      <c r="I384" s="9">
        <f>SUM(I385)</f>
        <v>139046.54999999999</v>
      </c>
      <c r="J384" s="9">
        <f t="shared" ref="J384:K384" si="219">SUM(J385)</f>
        <v>7035.81</v>
      </c>
      <c r="K384" s="9">
        <f t="shared" si="219"/>
        <v>146082.35999999999</v>
      </c>
      <c r="L384" s="1"/>
      <c r="M384" s="7" t="s">
        <v>47</v>
      </c>
      <c r="N384" s="8"/>
      <c r="O384" s="1"/>
      <c r="P384" s="1"/>
      <c r="Q384" s="1"/>
      <c r="R384" s="1"/>
      <c r="S384" s="1"/>
      <c r="T384" s="1"/>
    </row>
    <row r="385" spans="1:20" ht="25.5" x14ac:dyDescent="0.2">
      <c r="A385" s="38" t="s">
        <v>911</v>
      </c>
      <c r="B385" s="55" t="s">
        <v>791</v>
      </c>
      <c r="C385" s="69" t="s">
        <v>980</v>
      </c>
      <c r="D385" s="64" t="s">
        <v>217</v>
      </c>
      <c r="E385" s="39" t="s">
        <v>792</v>
      </c>
      <c r="F385" s="40">
        <v>1035.96</v>
      </c>
      <c r="G385" s="40">
        <v>52.42</v>
      </c>
      <c r="H385" s="39">
        <f t="shared" si="217"/>
        <v>1088.3800000000001</v>
      </c>
      <c r="I385" s="41">
        <f>F385*E385</f>
        <v>139046.54999999999</v>
      </c>
      <c r="J385" s="41">
        <f t="shared" ref="J385" si="220">G385*E385</f>
        <v>7035.81</v>
      </c>
      <c r="K385" s="41">
        <f>I385+J385</f>
        <v>146082.35999999999</v>
      </c>
      <c r="L385" s="1"/>
      <c r="M385" s="1"/>
      <c r="N385" s="1"/>
    </row>
    <row r="386" spans="1:20" ht="12.75" x14ac:dyDescent="0.2">
      <c r="A386" s="10">
        <v>41</v>
      </c>
      <c r="B386" s="54"/>
      <c r="C386" s="70" t="s">
        <v>793</v>
      </c>
      <c r="D386" s="63"/>
      <c r="E386" s="11"/>
      <c r="F386" s="138"/>
      <c r="G386" s="138"/>
      <c r="H386" s="11"/>
      <c r="I386" s="9">
        <f>SUM(I387:I388)</f>
        <v>102698.76</v>
      </c>
      <c r="J386" s="9">
        <f t="shared" ref="J386:K386" si="221">SUM(J387:J388)</f>
        <v>43898.25</v>
      </c>
      <c r="K386" s="9">
        <f t="shared" si="221"/>
        <v>146597.01</v>
      </c>
      <c r="L386" s="1"/>
      <c r="M386" s="1"/>
      <c r="N386" s="1"/>
    </row>
    <row r="387" spans="1:20" ht="25.5" x14ac:dyDescent="0.2">
      <c r="A387" s="38" t="s">
        <v>1071</v>
      </c>
      <c r="B387" s="55" t="s">
        <v>794</v>
      </c>
      <c r="C387" s="69" t="s">
        <v>795</v>
      </c>
      <c r="D387" s="64" t="s">
        <v>71</v>
      </c>
      <c r="E387" s="39" t="s">
        <v>796</v>
      </c>
      <c r="F387" s="40">
        <v>65.38</v>
      </c>
      <c r="G387" s="40">
        <v>21.19</v>
      </c>
      <c r="H387" s="39">
        <f t="shared" ref="H387" si="222">F387+G387</f>
        <v>86.57</v>
      </c>
      <c r="I387" s="41">
        <f>F387*E387</f>
        <v>1105.58</v>
      </c>
      <c r="J387" s="41">
        <f t="shared" ref="J387" si="223">G387*E387</f>
        <v>358.32</v>
      </c>
      <c r="K387" s="41">
        <f>I387+J387</f>
        <v>1463.9</v>
      </c>
      <c r="L387" s="1"/>
      <c r="M387" s="7" t="s">
        <v>47</v>
      </c>
      <c r="N387" s="68"/>
      <c r="O387" s="1"/>
      <c r="P387" s="1"/>
      <c r="Q387" s="1"/>
      <c r="R387" s="1"/>
      <c r="S387" s="1"/>
      <c r="T387" s="1"/>
    </row>
    <row r="388" spans="1:20" ht="165.75" x14ac:dyDescent="0.2">
      <c r="A388" s="38" t="s">
        <v>1072</v>
      </c>
      <c r="B388" s="55" t="s">
        <v>107</v>
      </c>
      <c r="C388" s="77" t="s">
        <v>981</v>
      </c>
      <c r="D388" s="64" t="s">
        <v>108</v>
      </c>
      <c r="E388" s="39">
        <v>1</v>
      </c>
      <c r="F388" s="40">
        <v>101593.18</v>
      </c>
      <c r="G388" s="40">
        <v>43539.93</v>
      </c>
      <c r="H388" s="39">
        <f t="shared" ref="H388:H394" si="224">F388+G388</f>
        <v>145133.10999999999</v>
      </c>
      <c r="I388" s="41">
        <f>F388*E388</f>
        <v>101593.18</v>
      </c>
      <c r="J388" s="41">
        <f t="shared" ref="J388" si="225">G388*E388</f>
        <v>43539.93</v>
      </c>
      <c r="K388" s="41">
        <f>I388+J388</f>
        <v>145133.10999999999</v>
      </c>
      <c r="L388" s="1"/>
      <c r="M388" s="7" t="s">
        <v>47</v>
      </c>
      <c r="N388" s="8"/>
      <c r="O388" s="1"/>
      <c r="P388" s="1"/>
      <c r="Q388" s="1"/>
      <c r="R388" s="1"/>
      <c r="S388" s="1"/>
      <c r="T388" s="1"/>
    </row>
    <row r="389" spans="1:20" ht="12.75" x14ac:dyDescent="0.2">
      <c r="A389" s="10">
        <v>42</v>
      </c>
      <c r="B389" s="54"/>
      <c r="C389" s="70" t="s">
        <v>797</v>
      </c>
      <c r="D389" s="63"/>
      <c r="E389" s="11"/>
      <c r="F389" s="138"/>
      <c r="G389" s="138"/>
      <c r="H389" s="11"/>
      <c r="I389" s="9">
        <f>SUM(I390:I394)</f>
        <v>32716.400000000001</v>
      </c>
      <c r="J389" s="9">
        <f t="shared" ref="J389:K389" si="226">SUM(J390:J394)</f>
        <v>15562.63</v>
      </c>
      <c r="K389" s="9">
        <f t="shared" si="226"/>
        <v>48279.03</v>
      </c>
      <c r="L389" s="1"/>
      <c r="M389" s="7" t="s">
        <v>47</v>
      </c>
      <c r="N389" s="8"/>
      <c r="O389" s="1"/>
      <c r="P389" s="1"/>
      <c r="Q389" s="1"/>
      <c r="R389" s="1"/>
      <c r="S389" s="1"/>
      <c r="T389" s="1"/>
    </row>
    <row r="390" spans="1:20" ht="38.25" x14ac:dyDescent="0.2">
      <c r="A390" s="38" t="s">
        <v>1073</v>
      </c>
      <c r="B390" s="55" t="s">
        <v>798</v>
      </c>
      <c r="C390" s="69" t="s">
        <v>799</v>
      </c>
      <c r="D390" s="64" t="s">
        <v>217</v>
      </c>
      <c r="E390" s="39" t="s">
        <v>800</v>
      </c>
      <c r="F390" s="40">
        <v>61.14</v>
      </c>
      <c r="G390" s="40">
        <v>15.54</v>
      </c>
      <c r="H390" s="39">
        <f t="shared" si="224"/>
        <v>76.680000000000007</v>
      </c>
      <c r="I390" s="41">
        <f t="shared" ref="I390:I394" si="227">F390*E390</f>
        <v>19168</v>
      </c>
      <c r="J390" s="41">
        <f t="shared" ref="J390:J394" si="228">G390*E390</f>
        <v>4871.95</v>
      </c>
      <c r="K390" s="41">
        <f t="shared" ref="K390:K394" si="229">I390+J390</f>
        <v>24039.95</v>
      </c>
      <c r="L390" s="1"/>
      <c r="M390" s="1"/>
      <c r="N390" s="1"/>
    </row>
    <row r="391" spans="1:20" ht="12.75" x14ac:dyDescent="0.2">
      <c r="A391" s="38" t="s">
        <v>1074</v>
      </c>
      <c r="B391" s="55" t="s">
        <v>801</v>
      </c>
      <c r="C391" s="69" t="s">
        <v>802</v>
      </c>
      <c r="D391" s="64" t="s">
        <v>71</v>
      </c>
      <c r="E391" s="39" t="s">
        <v>803</v>
      </c>
      <c r="F391" s="40">
        <v>14.38</v>
      </c>
      <c r="G391" s="40">
        <v>0</v>
      </c>
      <c r="H391" s="39">
        <f t="shared" si="224"/>
        <v>14.38</v>
      </c>
      <c r="I391" s="41">
        <f t="shared" si="227"/>
        <v>5036.6000000000004</v>
      </c>
      <c r="J391" s="41">
        <f t="shared" si="228"/>
        <v>0</v>
      </c>
      <c r="K391" s="41">
        <f t="shared" si="229"/>
        <v>5036.6000000000004</v>
      </c>
      <c r="L391" s="1"/>
      <c r="M391" s="7" t="s">
        <v>47</v>
      </c>
      <c r="N391" s="8"/>
      <c r="O391" s="1"/>
      <c r="P391" s="1"/>
      <c r="Q391" s="1"/>
      <c r="R391" s="1"/>
      <c r="S391" s="1"/>
      <c r="T391" s="1"/>
    </row>
    <row r="392" spans="1:20" ht="25.5" x14ac:dyDescent="0.2">
      <c r="A392" s="38" t="s">
        <v>1075</v>
      </c>
      <c r="B392" s="55" t="s">
        <v>804</v>
      </c>
      <c r="C392" s="69" t="s">
        <v>805</v>
      </c>
      <c r="D392" s="64" t="s">
        <v>217</v>
      </c>
      <c r="E392" s="39" t="s">
        <v>800</v>
      </c>
      <c r="F392" s="40">
        <v>15.68</v>
      </c>
      <c r="G392" s="40">
        <v>23.85</v>
      </c>
      <c r="H392" s="39">
        <f t="shared" si="224"/>
        <v>39.53</v>
      </c>
      <c r="I392" s="41">
        <f t="shared" si="227"/>
        <v>4915.84</v>
      </c>
      <c r="J392" s="41">
        <f t="shared" si="228"/>
        <v>7477.21</v>
      </c>
      <c r="K392" s="41">
        <f t="shared" si="229"/>
        <v>12393.05</v>
      </c>
      <c r="L392" s="1"/>
      <c r="M392" s="7" t="s">
        <v>47</v>
      </c>
      <c r="N392" s="8"/>
      <c r="O392" s="1"/>
      <c r="P392" s="1"/>
      <c r="Q392" s="1"/>
      <c r="R392" s="1"/>
      <c r="S392" s="1"/>
      <c r="T392" s="1"/>
    </row>
    <row r="393" spans="1:20" ht="25.5" x14ac:dyDescent="0.2">
      <c r="A393" s="38" t="s">
        <v>1076</v>
      </c>
      <c r="B393" s="55" t="s">
        <v>806</v>
      </c>
      <c r="C393" s="69" t="s">
        <v>807</v>
      </c>
      <c r="D393" s="64" t="s">
        <v>217</v>
      </c>
      <c r="E393" s="39" t="s">
        <v>800</v>
      </c>
      <c r="F393" s="40">
        <v>2.57</v>
      </c>
      <c r="G393" s="40">
        <v>2.97</v>
      </c>
      <c r="H393" s="39">
        <f t="shared" si="224"/>
        <v>5.54</v>
      </c>
      <c r="I393" s="41">
        <f t="shared" si="227"/>
        <v>805.72</v>
      </c>
      <c r="J393" s="41">
        <f t="shared" si="228"/>
        <v>931.12</v>
      </c>
      <c r="K393" s="41">
        <f t="shared" si="229"/>
        <v>1736.84</v>
      </c>
      <c r="L393" s="1"/>
      <c r="M393" s="7" t="s">
        <v>47</v>
      </c>
      <c r="N393" s="8"/>
      <c r="O393" s="1"/>
      <c r="P393" s="1"/>
      <c r="Q393" s="1"/>
      <c r="R393" s="1"/>
      <c r="S393" s="1"/>
      <c r="T393" s="1"/>
    </row>
    <row r="394" spans="1:20" ht="25.5" x14ac:dyDescent="0.2">
      <c r="A394" s="38" t="s">
        <v>1077</v>
      </c>
      <c r="B394" s="55" t="s">
        <v>808</v>
      </c>
      <c r="C394" s="69" t="s">
        <v>809</v>
      </c>
      <c r="D394" s="64" t="s">
        <v>217</v>
      </c>
      <c r="E394" s="39" t="s">
        <v>800</v>
      </c>
      <c r="F394" s="40">
        <v>8.9</v>
      </c>
      <c r="G394" s="40">
        <v>7.28</v>
      </c>
      <c r="H394" s="39">
        <f t="shared" si="224"/>
        <v>16.18</v>
      </c>
      <c r="I394" s="41">
        <f t="shared" si="227"/>
        <v>2790.24</v>
      </c>
      <c r="J394" s="41">
        <f t="shared" si="228"/>
        <v>2282.35</v>
      </c>
      <c r="K394" s="41">
        <f t="shared" si="229"/>
        <v>5072.59</v>
      </c>
      <c r="L394" s="1"/>
      <c r="M394" s="1"/>
      <c r="N394" s="1"/>
    </row>
    <row r="395" spans="1:20" ht="12.75" x14ac:dyDescent="0.2">
      <c r="A395" s="10">
        <v>43</v>
      </c>
      <c r="B395" s="54"/>
      <c r="C395" s="70" t="s">
        <v>810</v>
      </c>
      <c r="D395" s="63"/>
      <c r="E395" s="11"/>
      <c r="F395" s="138"/>
      <c r="G395" s="138"/>
      <c r="H395" s="11"/>
      <c r="I395" s="9">
        <f>SUM(I396:I397)</f>
        <v>13086.89</v>
      </c>
      <c r="J395" s="9">
        <f t="shared" ref="J395:K395" si="230">SUM(J396:J397)</f>
        <v>1195.94</v>
      </c>
      <c r="K395" s="9">
        <f t="shared" si="230"/>
        <v>14282.83</v>
      </c>
      <c r="L395" s="1"/>
      <c r="M395" s="1"/>
      <c r="N395" s="1"/>
    </row>
    <row r="396" spans="1:20" ht="63.75" x14ac:dyDescent="0.2">
      <c r="A396" s="38" t="s">
        <v>1078</v>
      </c>
      <c r="B396" s="55" t="s">
        <v>811</v>
      </c>
      <c r="C396" s="69" t="s">
        <v>982</v>
      </c>
      <c r="D396" s="64" t="s">
        <v>217</v>
      </c>
      <c r="E396" s="39">
        <v>53.92</v>
      </c>
      <c r="F396" s="40">
        <v>92.68</v>
      </c>
      <c r="G396" s="40">
        <v>0</v>
      </c>
      <c r="H396" s="39">
        <f t="shared" ref="H396:H409" si="231">F396+G396</f>
        <v>92.68</v>
      </c>
      <c r="I396" s="41">
        <f t="shared" ref="I396:I397" si="232">F396*E396</f>
        <v>4997.3100000000004</v>
      </c>
      <c r="J396" s="41">
        <f t="shared" ref="J396:J397" si="233">G396*E396</f>
        <v>0</v>
      </c>
      <c r="K396" s="41">
        <f t="shared" ref="K396:K409" si="234">I396+J396</f>
        <v>4997.3100000000004</v>
      </c>
      <c r="L396" s="1"/>
      <c r="M396" s="7" t="s">
        <v>47</v>
      </c>
      <c r="N396" s="8"/>
      <c r="O396" s="1"/>
      <c r="P396" s="1"/>
      <c r="Q396" s="132"/>
      <c r="R396" s="1"/>
      <c r="S396" s="1"/>
      <c r="T396" s="1"/>
    </row>
    <row r="397" spans="1:20" ht="76.5" x14ac:dyDescent="0.2">
      <c r="A397" s="38" t="s">
        <v>1079</v>
      </c>
      <c r="B397" s="55" t="s">
        <v>812</v>
      </c>
      <c r="C397" s="69" t="s">
        <v>983</v>
      </c>
      <c r="D397" s="64" t="s">
        <v>217</v>
      </c>
      <c r="E397" s="39">
        <v>90.67</v>
      </c>
      <c r="F397" s="40">
        <v>89.22</v>
      </c>
      <c r="G397" s="40">
        <v>13.19</v>
      </c>
      <c r="H397" s="39">
        <f t="shared" si="231"/>
        <v>102.41</v>
      </c>
      <c r="I397" s="41">
        <f t="shared" si="232"/>
        <v>8089.58</v>
      </c>
      <c r="J397" s="41">
        <f t="shared" si="233"/>
        <v>1195.94</v>
      </c>
      <c r="K397" s="41">
        <f t="shared" si="234"/>
        <v>9285.52</v>
      </c>
      <c r="L397" s="1"/>
      <c r="M397" s="7" t="s">
        <v>47</v>
      </c>
      <c r="N397" s="8"/>
      <c r="O397" s="1"/>
      <c r="P397" s="1"/>
      <c r="Q397" s="132"/>
      <c r="R397" s="1"/>
      <c r="S397" s="1"/>
      <c r="T397" s="1"/>
    </row>
    <row r="398" spans="1:20" ht="12.75" x14ac:dyDescent="0.2">
      <c r="A398" s="10">
        <v>44</v>
      </c>
      <c r="B398" s="54"/>
      <c r="C398" s="70" t="s">
        <v>813</v>
      </c>
      <c r="D398" s="63"/>
      <c r="E398" s="11"/>
      <c r="F398" s="138"/>
      <c r="G398" s="138"/>
      <c r="H398" s="11"/>
      <c r="I398" s="9">
        <f>SUM(I399:I401)</f>
        <v>31796.76</v>
      </c>
      <c r="J398" s="9">
        <f t="shared" ref="J398:K398" si="235">SUM(J399:J401)</f>
        <v>10402.98</v>
      </c>
      <c r="K398" s="9">
        <f t="shared" si="235"/>
        <v>42199.74</v>
      </c>
      <c r="L398" s="1"/>
      <c r="M398" s="1"/>
      <c r="N398" s="1"/>
    </row>
    <row r="399" spans="1:20" ht="89.25" x14ac:dyDescent="0.2">
      <c r="A399" s="38" t="s">
        <v>1080</v>
      </c>
      <c r="B399" s="55" t="s">
        <v>107</v>
      </c>
      <c r="C399" s="69" t="s">
        <v>984</v>
      </c>
      <c r="D399" s="64" t="s">
        <v>10</v>
      </c>
      <c r="E399" s="39">
        <v>24</v>
      </c>
      <c r="F399" s="40">
        <v>428.17</v>
      </c>
      <c r="G399" s="40">
        <v>101.99</v>
      </c>
      <c r="H399" s="39">
        <f t="shared" ref="H399:H400" si="236">F399+G399</f>
        <v>530.16</v>
      </c>
      <c r="I399" s="41">
        <f t="shared" ref="I399:I400" si="237">F399*E399</f>
        <v>10276.08</v>
      </c>
      <c r="J399" s="41">
        <f t="shared" ref="J399:J400" si="238">G399*E399</f>
        <v>2447.7600000000002</v>
      </c>
      <c r="K399" s="41">
        <f t="shared" ref="K399:K400" si="239">I399+J399</f>
        <v>12723.84</v>
      </c>
      <c r="L399" s="1"/>
      <c r="M399" s="7"/>
      <c r="N399" s="8"/>
      <c r="O399" s="1"/>
      <c r="P399" s="1"/>
      <c r="Q399" s="1"/>
      <c r="R399" s="1"/>
      <c r="S399" s="1"/>
      <c r="T399" s="1"/>
    </row>
    <row r="400" spans="1:20" ht="89.25" x14ac:dyDescent="0.2">
      <c r="A400" s="38" t="s">
        <v>1081</v>
      </c>
      <c r="B400" s="55" t="s">
        <v>107</v>
      </c>
      <c r="C400" s="69" t="s">
        <v>985</v>
      </c>
      <c r="D400" s="64" t="s">
        <v>10</v>
      </c>
      <c r="E400" s="39">
        <v>54</v>
      </c>
      <c r="F400" s="40">
        <v>296.10000000000002</v>
      </c>
      <c r="G400" s="40">
        <v>101.99</v>
      </c>
      <c r="H400" s="39">
        <f t="shared" si="236"/>
        <v>398.09</v>
      </c>
      <c r="I400" s="41">
        <f t="shared" si="237"/>
        <v>15989.4</v>
      </c>
      <c r="J400" s="41">
        <f t="shared" si="238"/>
        <v>5507.46</v>
      </c>
      <c r="K400" s="41">
        <f t="shared" si="239"/>
        <v>21496.86</v>
      </c>
      <c r="L400" s="1"/>
      <c r="M400" s="7" t="s">
        <v>47</v>
      </c>
      <c r="N400" s="8"/>
      <c r="O400" s="1"/>
      <c r="P400" s="1"/>
      <c r="Q400" s="1"/>
      <c r="R400" s="1"/>
      <c r="S400" s="1"/>
      <c r="T400" s="1"/>
    </row>
    <row r="401" spans="1:20" ht="89.25" x14ac:dyDescent="0.2">
      <c r="A401" s="38" t="s">
        <v>1082</v>
      </c>
      <c r="B401" s="55" t="s">
        <v>107</v>
      </c>
      <c r="C401" s="69" t="s">
        <v>986</v>
      </c>
      <c r="D401" s="64" t="s">
        <v>10</v>
      </c>
      <c r="E401" s="39">
        <v>24</v>
      </c>
      <c r="F401" s="40">
        <v>230.47</v>
      </c>
      <c r="G401" s="40">
        <v>101.99</v>
      </c>
      <c r="H401" s="39">
        <f t="shared" ref="H401" si="240">F401+G401</f>
        <v>332.46</v>
      </c>
      <c r="I401" s="41">
        <f t="shared" ref="I401" si="241">F401*E401</f>
        <v>5531.28</v>
      </c>
      <c r="J401" s="41">
        <f t="shared" ref="J401" si="242">G401*E401</f>
        <v>2447.7600000000002</v>
      </c>
      <c r="K401" s="41">
        <f t="shared" ref="K401" si="243">I401+J401</f>
        <v>7979.04</v>
      </c>
      <c r="L401" s="1"/>
      <c r="M401" s="1"/>
      <c r="N401" s="1"/>
    </row>
    <row r="402" spans="1:20" ht="12.75" x14ac:dyDescent="0.2">
      <c r="A402" s="10">
        <v>45</v>
      </c>
      <c r="B402" s="54"/>
      <c r="C402" s="70" t="s">
        <v>814</v>
      </c>
      <c r="D402" s="63"/>
      <c r="E402" s="11"/>
      <c r="F402" s="138"/>
      <c r="G402" s="138"/>
      <c r="H402" s="11"/>
      <c r="I402" s="9">
        <f>SUM(I403:I409)</f>
        <v>90031.37</v>
      </c>
      <c r="J402" s="9">
        <f t="shared" ref="J402:K402" si="244">SUM(J403:J409)</f>
        <v>15022.41</v>
      </c>
      <c r="K402" s="9">
        <f t="shared" si="244"/>
        <v>105053.78</v>
      </c>
      <c r="L402" s="1"/>
      <c r="M402" s="7" t="s">
        <v>47</v>
      </c>
      <c r="N402" s="8"/>
      <c r="O402" s="1"/>
      <c r="P402" s="1"/>
      <c r="Q402" s="1"/>
      <c r="R402" s="1"/>
      <c r="S402" s="1"/>
      <c r="T402" s="1"/>
    </row>
    <row r="403" spans="1:20" ht="63.75" x14ac:dyDescent="0.2">
      <c r="A403" s="38" t="s">
        <v>1148</v>
      </c>
      <c r="B403" s="55" t="s">
        <v>815</v>
      </c>
      <c r="C403" s="69" t="s">
        <v>987</v>
      </c>
      <c r="D403" s="64" t="s">
        <v>217</v>
      </c>
      <c r="E403" s="39" t="s">
        <v>816</v>
      </c>
      <c r="F403" s="40">
        <v>217.86</v>
      </c>
      <c r="G403" s="40">
        <v>40.03</v>
      </c>
      <c r="H403" s="39">
        <f t="shared" si="231"/>
        <v>257.89</v>
      </c>
      <c r="I403" s="41">
        <f t="shared" ref="I403:I409" si="245">F403*E403</f>
        <v>26720.53</v>
      </c>
      <c r="J403" s="41">
        <f t="shared" ref="J403:J409" si="246">G403*E403</f>
        <v>4909.68</v>
      </c>
      <c r="K403" s="41">
        <f t="shared" si="234"/>
        <v>31630.21</v>
      </c>
      <c r="L403" s="1"/>
      <c r="M403" s="1"/>
      <c r="N403" s="1"/>
    </row>
    <row r="404" spans="1:20" ht="51" x14ac:dyDescent="0.2">
      <c r="A404" s="38" t="s">
        <v>1149</v>
      </c>
      <c r="B404" s="55" t="s">
        <v>817</v>
      </c>
      <c r="C404" s="69" t="s">
        <v>818</v>
      </c>
      <c r="D404" s="64" t="s">
        <v>71</v>
      </c>
      <c r="E404" s="39" t="s">
        <v>819</v>
      </c>
      <c r="F404" s="40">
        <v>53.66</v>
      </c>
      <c r="G404" s="40">
        <v>1.55</v>
      </c>
      <c r="H404" s="39">
        <f t="shared" si="231"/>
        <v>55.21</v>
      </c>
      <c r="I404" s="41">
        <f t="shared" si="245"/>
        <v>6034.6</v>
      </c>
      <c r="J404" s="41">
        <f t="shared" si="246"/>
        <v>174.31</v>
      </c>
      <c r="K404" s="41">
        <f t="shared" si="234"/>
        <v>6208.91</v>
      </c>
      <c r="L404" s="1"/>
      <c r="M404" s="1"/>
      <c r="N404" s="1"/>
    </row>
    <row r="405" spans="1:20" ht="63.75" x14ac:dyDescent="0.2">
      <c r="A405" s="38" t="s">
        <v>1150</v>
      </c>
      <c r="B405" s="55" t="s">
        <v>820</v>
      </c>
      <c r="C405" s="69" t="s">
        <v>988</v>
      </c>
      <c r="D405" s="64" t="s">
        <v>217</v>
      </c>
      <c r="E405" s="39" t="s">
        <v>821</v>
      </c>
      <c r="F405" s="40">
        <v>189.63</v>
      </c>
      <c r="G405" s="40">
        <v>21.73</v>
      </c>
      <c r="H405" s="39">
        <f t="shared" si="231"/>
        <v>211.36</v>
      </c>
      <c r="I405" s="41">
        <f t="shared" si="245"/>
        <v>14647.02</v>
      </c>
      <c r="J405" s="41">
        <f t="shared" si="246"/>
        <v>1678.43</v>
      </c>
      <c r="K405" s="41">
        <f t="shared" si="234"/>
        <v>16325.45</v>
      </c>
      <c r="L405" s="1"/>
      <c r="M405" s="7" t="s">
        <v>47</v>
      </c>
      <c r="N405" s="8"/>
      <c r="O405" s="1"/>
      <c r="P405" s="1"/>
      <c r="Q405" s="1"/>
      <c r="R405" s="1"/>
      <c r="S405" s="1"/>
      <c r="T405" s="1"/>
    </row>
    <row r="406" spans="1:20" ht="51" x14ac:dyDescent="0.2">
      <c r="A406" s="38" t="s">
        <v>1151</v>
      </c>
      <c r="B406" s="55" t="s">
        <v>822</v>
      </c>
      <c r="C406" s="69" t="s">
        <v>823</v>
      </c>
      <c r="D406" s="64" t="s">
        <v>217</v>
      </c>
      <c r="E406" s="39" t="s">
        <v>824</v>
      </c>
      <c r="F406" s="40">
        <v>121.72</v>
      </c>
      <c r="G406" s="40">
        <v>21.73</v>
      </c>
      <c r="H406" s="39">
        <f t="shared" si="231"/>
        <v>143.44999999999999</v>
      </c>
      <c r="I406" s="41">
        <f t="shared" si="245"/>
        <v>28335.200000000001</v>
      </c>
      <c r="J406" s="41">
        <f t="shared" si="246"/>
        <v>5058.53</v>
      </c>
      <c r="K406" s="41">
        <f t="shared" si="234"/>
        <v>33393.730000000003</v>
      </c>
      <c r="L406" s="1"/>
      <c r="M406" s="7" t="s">
        <v>47</v>
      </c>
      <c r="N406" s="8"/>
      <c r="O406" s="1"/>
      <c r="P406" s="1"/>
      <c r="Q406" s="1"/>
      <c r="R406" s="1"/>
      <c r="S406" s="1"/>
      <c r="T406" s="1"/>
    </row>
    <row r="407" spans="1:20" ht="38.25" x14ac:dyDescent="0.2">
      <c r="A407" s="38" t="s">
        <v>1152</v>
      </c>
      <c r="B407" s="55" t="s">
        <v>825</v>
      </c>
      <c r="C407" s="69" t="s">
        <v>826</v>
      </c>
      <c r="D407" s="64" t="s">
        <v>217</v>
      </c>
      <c r="E407" s="39" t="s">
        <v>827</v>
      </c>
      <c r="F407" s="40">
        <v>488.25</v>
      </c>
      <c r="G407" s="40">
        <v>94.36</v>
      </c>
      <c r="H407" s="39">
        <f t="shared" si="231"/>
        <v>582.61</v>
      </c>
      <c r="I407" s="41">
        <f t="shared" si="245"/>
        <v>4150.13</v>
      </c>
      <c r="J407" s="41">
        <f t="shared" si="246"/>
        <v>802.06</v>
      </c>
      <c r="K407" s="41">
        <f t="shared" si="234"/>
        <v>4952.1899999999996</v>
      </c>
      <c r="L407" s="1"/>
      <c r="M407" s="1"/>
      <c r="N407" s="1"/>
    </row>
    <row r="408" spans="1:20" ht="36" x14ac:dyDescent="0.2">
      <c r="A408" s="38" t="s">
        <v>1153</v>
      </c>
      <c r="B408" s="55" t="s">
        <v>828</v>
      </c>
      <c r="C408" s="69" t="s">
        <v>829</v>
      </c>
      <c r="D408" s="64" t="s">
        <v>71</v>
      </c>
      <c r="E408" s="39" t="s">
        <v>830</v>
      </c>
      <c r="F408" s="40">
        <v>44.77</v>
      </c>
      <c r="G408" s="40">
        <v>11.16</v>
      </c>
      <c r="H408" s="39">
        <f t="shared" si="231"/>
        <v>55.93</v>
      </c>
      <c r="I408" s="41">
        <f t="shared" si="245"/>
        <v>4879.93</v>
      </c>
      <c r="J408" s="41">
        <f t="shared" si="246"/>
        <v>1216.44</v>
      </c>
      <c r="K408" s="41">
        <f t="shared" si="234"/>
        <v>6096.37</v>
      </c>
      <c r="L408" s="1"/>
      <c r="M408" s="7" t="s">
        <v>47</v>
      </c>
      <c r="N408" s="8"/>
      <c r="O408" s="1"/>
      <c r="P408" s="1"/>
      <c r="Q408" s="1"/>
      <c r="R408" s="1"/>
      <c r="S408" s="1"/>
      <c r="T408" s="1"/>
    </row>
    <row r="409" spans="1:20" ht="36" x14ac:dyDescent="0.2">
      <c r="A409" s="38" t="s">
        <v>1154</v>
      </c>
      <c r="B409" s="55" t="s">
        <v>831</v>
      </c>
      <c r="C409" s="69" t="s">
        <v>832</v>
      </c>
      <c r="D409" s="64" t="s">
        <v>71</v>
      </c>
      <c r="E409" s="39" t="s">
        <v>179</v>
      </c>
      <c r="F409" s="40">
        <v>49.66</v>
      </c>
      <c r="G409" s="40">
        <v>11.16</v>
      </c>
      <c r="H409" s="39">
        <f t="shared" si="231"/>
        <v>60.82</v>
      </c>
      <c r="I409" s="41">
        <f t="shared" si="245"/>
        <v>5263.96</v>
      </c>
      <c r="J409" s="41">
        <f t="shared" si="246"/>
        <v>1182.96</v>
      </c>
      <c r="K409" s="41">
        <f t="shared" si="234"/>
        <v>6446.92</v>
      </c>
      <c r="L409" s="1"/>
      <c r="M409" s="7" t="s">
        <v>47</v>
      </c>
      <c r="N409" s="8"/>
      <c r="O409" s="1"/>
      <c r="P409" s="1"/>
      <c r="Q409" s="1"/>
      <c r="R409" s="1"/>
      <c r="S409" s="1"/>
      <c r="T409" s="1"/>
    </row>
    <row r="410" spans="1:20" ht="12.75" x14ac:dyDescent="0.2">
      <c r="A410" s="10">
        <v>46</v>
      </c>
      <c r="B410" s="54"/>
      <c r="C410" s="70" t="s">
        <v>833</v>
      </c>
      <c r="D410" s="63"/>
      <c r="E410" s="11"/>
      <c r="F410" s="138"/>
      <c r="G410" s="138"/>
      <c r="H410" s="11"/>
      <c r="I410" s="9">
        <f>SUM(I411:I415)</f>
        <v>18570.87</v>
      </c>
      <c r="J410" s="9">
        <f t="shared" ref="J410:K410" si="247">SUM(J411:J415)</f>
        <v>1470.71</v>
      </c>
      <c r="K410" s="9">
        <f t="shared" si="247"/>
        <v>20041.580000000002</v>
      </c>
      <c r="L410" s="1"/>
      <c r="M410" s="1"/>
      <c r="N410" s="1"/>
    </row>
    <row r="411" spans="1:20" ht="25.5" x14ac:dyDescent="0.2">
      <c r="A411" s="38" t="s">
        <v>1083</v>
      </c>
      <c r="B411" s="55" t="s">
        <v>165</v>
      </c>
      <c r="C411" s="69" t="s">
        <v>834</v>
      </c>
      <c r="D411" s="64" t="s">
        <v>71</v>
      </c>
      <c r="E411" s="39" t="s">
        <v>835</v>
      </c>
      <c r="F411" s="40">
        <v>93.53</v>
      </c>
      <c r="G411" s="40">
        <v>21.19</v>
      </c>
      <c r="H411" s="39">
        <f t="shared" ref="H411:H415" si="248">F411+G411</f>
        <v>114.72</v>
      </c>
      <c r="I411" s="41">
        <f t="shared" ref="I411:I415" si="249">F411*E411</f>
        <v>1823.84</v>
      </c>
      <c r="J411" s="41">
        <f t="shared" ref="J411:J415" si="250">G411*E411</f>
        <v>413.21</v>
      </c>
      <c r="K411" s="41">
        <f t="shared" ref="K411:K415" si="251">I411+J411</f>
        <v>2237.0500000000002</v>
      </c>
      <c r="L411" s="1"/>
      <c r="M411" s="7" t="s">
        <v>47</v>
      </c>
      <c r="N411" s="8"/>
      <c r="O411" s="1"/>
      <c r="P411" s="1"/>
      <c r="Q411" s="1"/>
      <c r="R411" s="1"/>
      <c r="S411" s="1"/>
      <c r="T411" s="1"/>
    </row>
    <row r="412" spans="1:20" ht="51" x14ac:dyDescent="0.2">
      <c r="A412" s="38" t="s">
        <v>1084</v>
      </c>
      <c r="B412" s="55" t="s">
        <v>836</v>
      </c>
      <c r="C412" s="69" t="s">
        <v>990</v>
      </c>
      <c r="D412" s="64" t="s">
        <v>10</v>
      </c>
      <c r="E412" s="39" t="s">
        <v>73</v>
      </c>
      <c r="F412" s="40">
        <v>935.55</v>
      </c>
      <c r="G412" s="40">
        <v>18.72</v>
      </c>
      <c r="H412" s="39">
        <f t="shared" si="248"/>
        <v>954.27</v>
      </c>
      <c r="I412" s="41">
        <f t="shared" si="249"/>
        <v>4677.75</v>
      </c>
      <c r="J412" s="41">
        <f t="shared" si="250"/>
        <v>93.6</v>
      </c>
      <c r="K412" s="41">
        <f t="shared" si="251"/>
        <v>4771.3500000000004</v>
      </c>
      <c r="L412" s="1"/>
      <c r="M412" s="1"/>
      <c r="N412" s="1"/>
    </row>
    <row r="413" spans="1:20" ht="51" x14ac:dyDescent="0.2">
      <c r="A413" s="38" t="s">
        <v>1085</v>
      </c>
      <c r="B413" s="55" t="s">
        <v>1015</v>
      </c>
      <c r="C413" s="69" t="s">
        <v>989</v>
      </c>
      <c r="D413" s="64" t="s">
        <v>10</v>
      </c>
      <c r="E413" s="39" t="s">
        <v>73</v>
      </c>
      <c r="F413" s="40">
        <v>1018.06</v>
      </c>
      <c r="G413" s="40">
        <v>22.98</v>
      </c>
      <c r="H413" s="39">
        <f t="shared" si="248"/>
        <v>1041.04</v>
      </c>
      <c r="I413" s="41">
        <f t="shared" si="249"/>
        <v>5090.3</v>
      </c>
      <c r="J413" s="41">
        <f t="shared" si="250"/>
        <v>114.9</v>
      </c>
      <c r="K413" s="41">
        <f t="shared" si="251"/>
        <v>5205.2</v>
      </c>
      <c r="L413" s="1"/>
      <c r="M413" s="1"/>
      <c r="N413" s="1"/>
    </row>
    <row r="414" spans="1:20" ht="51" x14ac:dyDescent="0.2">
      <c r="A414" s="38" t="s">
        <v>1086</v>
      </c>
      <c r="B414" s="55" t="s">
        <v>1014</v>
      </c>
      <c r="C414" s="69" t="s">
        <v>991</v>
      </c>
      <c r="D414" s="64" t="s">
        <v>10</v>
      </c>
      <c r="E414" s="39" t="s">
        <v>72</v>
      </c>
      <c r="F414" s="40">
        <v>1195.22</v>
      </c>
      <c r="G414" s="40">
        <v>169.8</v>
      </c>
      <c r="H414" s="39">
        <f t="shared" si="248"/>
        <v>1365.02</v>
      </c>
      <c r="I414" s="41">
        <f t="shared" si="249"/>
        <v>4780.88</v>
      </c>
      <c r="J414" s="41">
        <f t="shared" si="250"/>
        <v>679.2</v>
      </c>
      <c r="K414" s="41">
        <f t="shared" si="251"/>
        <v>5460.08</v>
      </c>
      <c r="L414" s="1"/>
      <c r="M414" s="1"/>
      <c r="N414" s="1"/>
    </row>
    <row r="415" spans="1:20" ht="63.75" x14ac:dyDescent="0.2">
      <c r="A415" s="38" t="s">
        <v>1087</v>
      </c>
      <c r="B415" s="55" t="s">
        <v>1013</v>
      </c>
      <c r="C415" s="69" t="s">
        <v>992</v>
      </c>
      <c r="D415" s="64" t="s">
        <v>10</v>
      </c>
      <c r="E415" s="39" t="s">
        <v>55</v>
      </c>
      <c r="F415" s="40">
        <v>2198.1</v>
      </c>
      <c r="G415" s="40">
        <v>169.8</v>
      </c>
      <c r="H415" s="39">
        <f t="shared" si="248"/>
        <v>2367.9</v>
      </c>
      <c r="I415" s="41">
        <f t="shared" si="249"/>
        <v>2198.1</v>
      </c>
      <c r="J415" s="41">
        <f t="shared" si="250"/>
        <v>169.8</v>
      </c>
      <c r="K415" s="41">
        <f t="shared" si="251"/>
        <v>2367.9</v>
      </c>
      <c r="L415" s="1"/>
      <c r="M415" s="21"/>
      <c r="N415" s="1"/>
    </row>
    <row r="416" spans="1:20" ht="12.75" x14ac:dyDescent="0.2">
      <c r="A416" s="10">
        <v>47</v>
      </c>
      <c r="B416" s="54"/>
      <c r="C416" s="70" t="s">
        <v>837</v>
      </c>
      <c r="D416" s="63"/>
      <c r="E416" s="11"/>
      <c r="F416" s="138"/>
      <c r="G416" s="138"/>
      <c r="H416" s="11"/>
      <c r="I416" s="9">
        <f>SUM(I417:I420)</f>
        <v>6527.87</v>
      </c>
      <c r="J416" s="9">
        <f t="shared" ref="J416:K416" si="252">SUM(J417:J420)</f>
        <v>1104.94</v>
      </c>
      <c r="K416" s="9">
        <f t="shared" si="252"/>
        <v>7632.81</v>
      </c>
      <c r="L416" s="1"/>
      <c r="M416" s="1"/>
      <c r="N416" s="1"/>
    </row>
    <row r="417" spans="1:20" ht="24" x14ac:dyDescent="0.2">
      <c r="A417" s="38" t="s">
        <v>1088</v>
      </c>
      <c r="B417" s="55" t="s">
        <v>838</v>
      </c>
      <c r="C417" s="69" t="s">
        <v>839</v>
      </c>
      <c r="D417" s="64" t="s">
        <v>71</v>
      </c>
      <c r="E417" s="39" t="s">
        <v>840</v>
      </c>
      <c r="F417" s="40">
        <v>344.7</v>
      </c>
      <c r="G417" s="40">
        <v>63.59</v>
      </c>
      <c r="H417" s="39">
        <f t="shared" ref="H417:H420" si="253">F417+G417</f>
        <v>408.29</v>
      </c>
      <c r="I417" s="41">
        <f t="shared" ref="I417:I420" si="254">F417*E417</f>
        <v>827.28</v>
      </c>
      <c r="J417" s="41">
        <f t="shared" ref="J417:J420" si="255">G417*E417</f>
        <v>152.62</v>
      </c>
      <c r="K417" s="41">
        <f t="shared" ref="K417:K420" si="256">I417+J417</f>
        <v>979.9</v>
      </c>
      <c r="L417" s="1"/>
      <c r="M417" s="1"/>
      <c r="N417" s="1"/>
    </row>
    <row r="418" spans="1:20" ht="38.25" x14ac:dyDescent="0.2">
      <c r="A418" s="38" t="s">
        <v>1089</v>
      </c>
      <c r="B418" s="55" t="s">
        <v>841</v>
      </c>
      <c r="C418" s="69" t="s">
        <v>994</v>
      </c>
      <c r="D418" s="64" t="s">
        <v>217</v>
      </c>
      <c r="E418" s="39" t="s">
        <v>581</v>
      </c>
      <c r="F418" s="40">
        <v>491.3</v>
      </c>
      <c r="G418" s="40">
        <v>34.71</v>
      </c>
      <c r="H418" s="39">
        <f t="shared" si="253"/>
        <v>526.01</v>
      </c>
      <c r="I418" s="41">
        <f t="shared" si="254"/>
        <v>736.95</v>
      </c>
      <c r="J418" s="41">
        <f t="shared" si="255"/>
        <v>52.07</v>
      </c>
      <c r="K418" s="41">
        <f t="shared" si="256"/>
        <v>789.02</v>
      </c>
      <c r="L418" s="1"/>
      <c r="M418" s="7" t="s">
        <v>47</v>
      </c>
      <c r="N418" s="8"/>
      <c r="O418" s="1"/>
      <c r="P418" s="1"/>
      <c r="Q418" s="1"/>
      <c r="R418" s="1"/>
      <c r="S418" s="1"/>
      <c r="T418" s="1"/>
    </row>
    <row r="419" spans="1:20" ht="38.25" x14ac:dyDescent="0.2">
      <c r="A419" s="38" t="s">
        <v>1090</v>
      </c>
      <c r="B419" s="55" t="s">
        <v>841</v>
      </c>
      <c r="C419" s="69" t="s">
        <v>993</v>
      </c>
      <c r="D419" s="64" t="s">
        <v>217</v>
      </c>
      <c r="E419" s="39" t="s">
        <v>842</v>
      </c>
      <c r="F419" s="40">
        <v>491.3</v>
      </c>
      <c r="G419" s="40">
        <v>34.71</v>
      </c>
      <c r="H419" s="39">
        <f t="shared" si="253"/>
        <v>526.01</v>
      </c>
      <c r="I419" s="41">
        <f t="shared" si="254"/>
        <v>2554.7600000000002</v>
      </c>
      <c r="J419" s="41">
        <f t="shared" si="255"/>
        <v>180.49</v>
      </c>
      <c r="K419" s="41">
        <f t="shared" si="256"/>
        <v>2735.25</v>
      </c>
      <c r="L419" s="1"/>
      <c r="M419" s="7" t="s">
        <v>47</v>
      </c>
      <c r="N419" s="8"/>
      <c r="O419" s="1"/>
      <c r="P419" s="1"/>
      <c r="Q419" s="1"/>
      <c r="R419" s="1"/>
      <c r="S419" s="1"/>
      <c r="T419" s="1"/>
    </row>
    <row r="420" spans="1:20" ht="38.25" x14ac:dyDescent="0.2">
      <c r="A420" s="38" t="s">
        <v>1091</v>
      </c>
      <c r="B420" s="55" t="s">
        <v>843</v>
      </c>
      <c r="C420" s="69" t="s">
        <v>995</v>
      </c>
      <c r="D420" s="64" t="s">
        <v>217</v>
      </c>
      <c r="E420" s="39" t="s">
        <v>840</v>
      </c>
      <c r="F420" s="40">
        <v>1003.7</v>
      </c>
      <c r="G420" s="40">
        <v>299.89999999999998</v>
      </c>
      <c r="H420" s="39">
        <f t="shared" si="253"/>
        <v>1303.5999999999999</v>
      </c>
      <c r="I420" s="41">
        <f t="shared" si="254"/>
        <v>2408.88</v>
      </c>
      <c r="J420" s="41">
        <f t="shared" si="255"/>
        <v>719.76</v>
      </c>
      <c r="K420" s="41">
        <f t="shared" si="256"/>
        <v>3128.64</v>
      </c>
      <c r="L420" s="1"/>
      <c r="M420" s="1"/>
      <c r="N420" s="1"/>
    </row>
    <row r="421" spans="1:20" ht="12.75" x14ac:dyDescent="0.2">
      <c r="A421" s="10">
        <v>48</v>
      </c>
      <c r="B421" s="54"/>
      <c r="C421" s="70" t="s">
        <v>844</v>
      </c>
      <c r="D421" s="63"/>
      <c r="E421" s="11"/>
      <c r="F421" s="138"/>
      <c r="G421" s="138"/>
      <c r="H421" s="11"/>
      <c r="I421" s="9">
        <f>SUM(I422)</f>
        <v>10493.32</v>
      </c>
      <c r="J421" s="9">
        <f t="shared" ref="J421:K421" si="257">SUM(J422)</f>
        <v>225.46</v>
      </c>
      <c r="K421" s="9">
        <f t="shared" si="257"/>
        <v>10718.78</v>
      </c>
      <c r="L421" s="1"/>
      <c r="M421" s="1"/>
      <c r="N421" s="1"/>
    </row>
    <row r="422" spans="1:20" ht="51" x14ac:dyDescent="0.2">
      <c r="A422" s="38" t="s">
        <v>1092</v>
      </c>
      <c r="B422" s="55" t="s">
        <v>845</v>
      </c>
      <c r="C422" s="69" t="s">
        <v>996</v>
      </c>
      <c r="D422" s="64" t="s">
        <v>723</v>
      </c>
      <c r="E422" s="39" t="s">
        <v>846</v>
      </c>
      <c r="F422" s="40">
        <v>1509.83</v>
      </c>
      <c r="G422" s="40">
        <v>32.44</v>
      </c>
      <c r="H422" s="39">
        <f t="shared" ref="H422" si="258">F422+G422</f>
        <v>1542.27</v>
      </c>
      <c r="I422" s="41">
        <f>F422*E422</f>
        <v>10493.32</v>
      </c>
      <c r="J422" s="41">
        <f t="shared" ref="J422" si="259">G422*E422</f>
        <v>225.46</v>
      </c>
      <c r="K422" s="41">
        <f>I422+J422</f>
        <v>10718.78</v>
      </c>
      <c r="L422" s="1"/>
      <c r="M422" s="1"/>
      <c r="N422" s="1"/>
    </row>
    <row r="423" spans="1:20" ht="12.75" x14ac:dyDescent="0.2">
      <c r="A423" s="10">
        <v>49</v>
      </c>
      <c r="B423" s="54"/>
      <c r="C423" s="70" t="s">
        <v>847</v>
      </c>
      <c r="D423" s="63"/>
      <c r="E423" s="11"/>
      <c r="F423" s="138"/>
      <c r="G423" s="138"/>
      <c r="H423" s="11"/>
      <c r="I423" s="9">
        <f>SUM(I424:I432)</f>
        <v>19917.59</v>
      </c>
      <c r="J423" s="9">
        <f t="shared" ref="J423:K423" si="260">SUM(J424:J432)</f>
        <v>2449.94</v>
      </c>
      <c r="K423" s="9">
        <f t="shared" si="260"/>
        <v>22367.53</v>
      </c>
      <c r="L423" s="1"/>
      <c r="M423" s="7" t="s">
        <v>47</v>
      </c>
      <c r="N423" s="8"/>
      <c r="O423" s="1"/>
      <c r="P423" s="1"/>
      <c r="Q423" s="1"/>
      <c r="R423" s="1"/>
      <c r="S423" s="1"/>
      <c r="T423" s="1"/>
    </row>
    <row r="424" spans="1:20" ht="38.25" x14ac:dyDescent="0.2">
      <c r="A424" s="38" t="s">
        <v>912</v>
      </c>
      <c r="B424" s="55" t="s">
        <v>125</v>
      </c>
      <c r="C424" s="69" t="s">
        <v>126</v>
      </c>
      <c r="D424" s="64" t="s">
        <v>10</v>
      </c>
      <c r="E424" s="39" t="s">
        <v>72</v>
      </c>
      <c r="F424" s="40">
        <v>597.77</v>
      </c>
      <c r="G424" s="40">
        <v>33.26</v>
      </c>
      <c r="H424" s="39">
        <f t="shared" ref="H424:H432" si="261">F424+G424</f>
        <v>631.03</v>
      </c>
      <c r="I424" s="41">
        <f t="shared" ref="I424:I432" si="262">F424*E424</f>
        <v>2391.08</v>
      </c>
      <c r="J424" s="41">
        <f t="shared" ref="J424:J432" si="263">G424*E424</f>
        <v>133.04</v>
      </c>
      <c r="K424" s="41">
        <f t="shared" ref="K424:K432" si="264">I424+J424</f>
        <v>2524.12</v>
      </c>
      <c r="L424" s="1"/>
      <c r="M424" s="7" t="s">
        <v>47</v>
      </c>
      <c r="N424" s="8"/>
      <c r="O424" s="1"/>
      <c r="P424" s="1"/>
      <c r="Q424" s="1"/>
      <c r="R424" s="1"/>
      <c r="S424" s="1"/>
      <c r="T424" s="1"/>
    </row>
    <row r="425" spans="1:20" ht="38.25" x14ac:dyDescent="0.2">
      <c r="A425" s="38" t="s">
        <v>1155</v>
      </c>
      <c r="B425" s="55" t="s">
        <v>848</v>
      </c>
      <c r="C425" s="69" t="s">
        <v>849</v>
      </c>
      <c r="D425" s="64" t="s">
        <v>217</v>
      </c>
      <c r="E425" s="39" t="s">
        <v>850</v>
      </c>
      <c r="F425" s="40">
        <v>995.52</v>
      </c>
      <c r="G425" s="40">
        <v>149.19999999999999</v>
      </c>
      <c r="H425" s="39">
        <f t="shared" si="261"/>
        <v>1144.72</v>
      </c>
      <c r="I425" s="41">
        <f t="shared" si="262"/>
        <v>2757.59</v>
      </c>
      <c r="J425" s="41">
        <f t="shared" si="263"/>
        <v>413.28</v>
      </c>
      <c r="K425" s="41">
        <f t="shared" si="264"/>
        <v>3170.87</v>
      </c>
      <c r="L425" s="1"/>
      <c r="M425" s="1"/>
      <c r="N425" s="1"/>
    </row>
    <row r="426" spans="1:20" ht="38.25" x14ac:dyDescent="0.2">
      <c r="A426" s="38" t="s">
        <v>1156</v>
      </c>
      <c r="B426" s="55" t="s">
        <v>121</v>
      </c>
      <c r="C426" s="69" t="s">
        <v>122</v>
      </c>
      <c r="D426" s="64" t="s">
        <v>10</v>
      </c>
      <c r="E426" s="39" t="s">
        <v>72</v>
      </c>
      <c r="F426" s="40">
        <v>234.6</v>
      </c>
      <c r="G426" s="40">
        <v>38.130000000000003</v>
      </c>
      <c r="H426" s="39">
        <f t="shared" si="261"/>
        <v>272.73</v>
      </c>
      <c r="I426" s="41">
        <f t="shared" si="262"/>
        <v>938.4</v>
      </c>
      <c r="J426" s="41">
        <f t="shared" si="263"/>
        <v>152.52000000000001</v>
      </c>
      <c r="K426" s="41">
        <f t="shared" si="264"/>
        <v>1090.92</v>
      </c>
      <c r="L426" s="1"/>
      <c r="M426" s="7" t="s">
        <v>47</v>
      </c>
      <c r="N426" s="8"/>
      <c r="O426" s="1"/>
      <c r="P426" s="1"/>
      <c r="Q426" s="1"/>
      <c r="R426" s="1"/>
      <c r="S426" s="1"/>
      <c r="T426" s="1"/>
    </row>
    <row r="427" spans="1:20" ht="25.5" x14ac:dyDescent="0.2">
      <c r="A427" s="38" t="s">
        <v>1157</v>
      </c>
      <c r="B427" s="55" t="s">
        <v>123</v>
      </c>
      <c r="C427" s="69" t="s">
        <v>124</v>
      </c>
      <c r="D427" s="64" t="s">
        <v>10</v>
      </c>
      <c r="E427" s="39" t="s">
        <v>72</v>
      </c>
      <c r="F427" s="40">
        <v>249.98</v>
      </c>
      <c r="G427" s="40">
        <v>16.29</v>
      </c>
      <c r="H427" s="39">
        <f t="shared" si="261"/>
        <v>266.27</v>
      </c>
      <c r="I427" s="41">
        <f t="shared" si="262"/>
        <v>999.92</v>
      </c>
      <c r="J427" s="41">
        <f t="shared" si="263"/>
        <v>65.16</v>
      </c>
      <c r="K427" s="41">
        <f t="shared" si="264"/>
        <v>1065.08</v>
      </c>
      <c r="L427" s="1"/>
      <c r="M427" s="7" t="s">
        <v>47</v>
      </c>
      <c r="N427" s="8"/>
      <c r="O427" s="1"/>
      <c r="P427" s="1"/>
      <c r="Q427" s="1"/>
      <c r="R427" s="1"/>
      <c r="S427" s="1"/>
      <c r="T427" s="1"/>
    </row>
    <row r="428" spans="1:20" ht="25.5" x14ac:dyDescent="0.2">
      <c r="A428" s="38" t="s">
        <v>1158</v>
      </c>
      <c r="B428" s="55" t="s">
        <v>851</v>
      </c>
      <c r="C428" s="69" t="s">
        <v>852</v>
      </c>
      <c r="D428" s="64" t="s">
        <v>10</v>
      </c>
      <c r="E428" s="39" t="s">
        <v>72</v>
      </c>
      <c r="F428" s="40">
        <v>59.71</v>
      </c>
      <c r="G428" s="40">
        <v>4.8499999999999996</v>
      </c>
      <c r="H428" s="39">
        <f t="shared" si="261"/>
        <v>64.56</v>
      </c>
      <c r="I428" s="41">
        <f t="shared" si="262"/>
        <v>238.84</v>
      </c>
      <c r="J428" s="41">
        <f t="shared" si="263"/>
        <v>19.399999999999999</v>
      </c>
      <c r="K428" s="41">
        <f t="shared" si="264"/>
        <v>258.24</v>
      </c>
      <c r="L428" s="1"/>
      <c r="M428" s="7" t="s">
        <v>47</v>
      </c>
      <c r="N428" s="8"/>
      <c r="O428" s="1"/>
      <c r="P428" s="1"/>
      <c r="Q428" s="1"/>
      <c r="R428" s="1"/>
      <c r="S428" s="1"/>
      <c r="T428" s="1"/>
    </row>
    <row r="429" spans="1:20" ht="12.75" x14ac:dyDescent="0.2">
      <c r="A429" s="38" t="s">
        <v>1159</v>
      </c>
      <c r="B429" s="55" t="s">
        <v>128</v>
      </c>
      <c r="C429" s="69" t="s">
        <v>129</v>
      </c>
      <c r="D429" s="64" t="s">
        <v>10</v>
      </c>
      <c r="E429" s="39" t="s">
        <v>56</v>
      </c>
      <c r="F429" s="40">
        <v>3.03</v>
      </c>
      <c r="G429" s="40">
        <v>10.08</v>
      </c>
      <c r="H429" s="39">
        <f t="shared" si="261"/>
        <v>13.11</v>
      </c>
      <c r="I429" s="41">
        <f t="shared" si="262"/>
        <v>24.24</v>
      </c>
      <c r="J429" s="41">
        <f t="shared" si="263"/>
        <v>80.64</v>
      </c>
      <c r="K429" s="41">
        <f t="shared" si="264"/>
        <v>104.88</v>
      </c>
      <c r="L429" s="1"/>
      <c r="M429" s="7" t="s">
        <v>47</v>
      </c>
      <c r="N429" s="8"/>
      <c r="O429" s="1"/>
      <c r="P429" s="1"/>
      <c r="Q429" s="1"/>
      <c r="R429" s="1"/>
      <c r="S429" s="1"/>
      <c r="T429" s="1"/>
    </row>
    <row r="430" spans="1:20" ht="25.5" x14ac:dyDescent="0.2">
      <c r="A430" s="38" t="s">
        <v>1160</v>
      </c>
      <c r="B430" s="55" t="s">
        <v>130</v>
      </c>
      <c r="C430" s="69" t="s">
        <v>853</v>
      </c>
      <c r="D430" s="64" t="s">
        <v>217</v>
      </c>
      <c r="E430" s="39" t="s">
        <v>840</v>
      </c>
      <c r="F430" s="40">
        <v>229.41</v>
      </c>
      <c r="G430" s="40">
        <v>0</v>
      </c>
      <c r="H430" s="39">
        <f t="shared" si="261"/>
        <v>229.41</v>
      </c>
      <c r="I430" s="41">
        <f t="shared" si="262"/>
        <v>550.58000000000004</v>
      </c>
      <c r="J430" s="41">
        <f t="shared" si="263"/>
        <v>0</v>
      </c>
      <c r="K430" s="41">
        <f t="shared" si="264"/>
        <v>550.58000000000004</v>
      </c>
      <c r="L430" s="1"/>
      <c r="M430" s="1"/>
      <c r="N430" s="1"/>
    </row>
    <row r="431" spans="1:20" ht="51" x14ac:dyDescent="0.2">
      <c r="A431" s="38" t="s">
        <v>1161</v>
      </c>
      <c r="B431" s="55" t="s">
        <v>854</v>
      </c>
      <c r="C431" s="69" t="s">
        <v>855</v>
      </c>
      <c r="D431" s="64" t="s">
        <v>217</v>
      </c>
      <c r="E431" s="39" t="s">
        <v>856</v>
      </c>
      <c r="F431" s="40">
        <v>929.32</v>
      </c>
      <c r="G431" s="40">
        <v>107.15</v>
      </c>
      <c r="H431" s="39">
        <f t="shared" si="261"/>
        <v>1036.47</v>
      </c>
      <c r="I431" s="41">
        <f t="shared" si="262"/>
        <v>6096.34</v>
      </c>
      <c r="J431" s="41">
        <f t="shared" si="263"/>
        <v>702.9</v>
      </c>
      <c r="K431" s="41">
        <f t="shared" si="264"/>
        <v>6799.24</v>
      </c>
      <c r="L431" s="1"/>
      <c r="M431" s="7"/>
      <c r="N431" s="8"/>
      <c r="O431" s="1"/>
      <c r="P431" s="1"/>
      <c r="Q431" s="1"/>
      <c r="R431" s="1"/>
      <c r="S431" s="1"/>
      <c r="T431" s="1"/>
    </row>
    <row r="432" spans="1:20" ht="38.25" x14ac:dyDescent="0.2">
      <c r="A432" s="38" t="s">
        <v>1162</v>
      </c>
      <c r="B432" s="55" t="s">
        <v>857</v>
      </c>
      <c r="C432" s="69" t="s">
        <v>858</v>
      </c>
      <c r="D432" s="64" t="s">
        <v>10</v>
      </c>
      <c r="E432" s="39" t="s">
        <v>72</v>
      </c>
      <c r="F432" s="40">
        <v>1480.15</v>
      </c>
      <c r="G432" s="40">
        <v>220.75</v>
      </c>
      <c r="H432" s="39">
        <f t="shared" si="261"/>
        <v>1700.9</v>
      </c>
      <c r="I432" s="41">
        <f t="shared" si="262"/>
        <v>5920.6</v>
      </c>
      <c r="J432" s="41">
        <f t="shared" si="263"/>
        <v>883</v>
      </c>
      <c r="K432" s="41">
        <f t="shared" si="264"/>
        <v>6803.6</v>
      </c>
      <c r="L432" s="1"/>
      <c r="M432" s="1"/>
      <c r="N432" s="1"/>
    </row>
    <row r="433" spans="1:20" ht="12.75" x14ac:dyDescent="0.2">
      <c r="A433" s="10">
        <v>50</v>
      </c>
      <c r="B433" s="54"/>
      <c r="C433" s="70" t="s">
        <v>859</v>
      </c>
      <c r="D433" s="63"/>
      <c r="E433" s="11"/>
      <c r="F433" s="138"/>
      <c r="G433" s="138"/>
      <c r="H433" s="11"/>
      <c r="I433" s="9">
        <f>SUM(I434:I444)</f>
        <v>15239.42</v>
      </c>
      <c r="J433" s="9">
        <f t="shared" ref="J433:K433" si="265">SUM(J434:J444)</f>
        <v>1931.03</v>
      </c>
      <c r="K433" s="9">
        <f t="shared" si="265"/>
        <v>17170.45</v>
      </c>
      <c r="L433" s="1"/>
      <c r="M433" s="1"/>
      <c r="N433" s="1"/>
    </row>
    <row r="434" spans="1:20" ht="38.25" x14ac:dyDescent="0.2">
      <c r="A434" s="38" t="s">
        <v>913</v>
      </c>
      <c r="B434" s="55" t="s">
        <v>125</v>
      </c>
      <c r="C434" s="69" t="s">
        <v>126</v>
      </c>
      <c r="D434" s="64" t="s">
        <v>10</v>
      </c>
      <c r="E434" s="39" t="s">
        <v>116</v>
      </c>
      <c r="F434" s="40">
        <v>597.77</v>
      </c>
      <c r="G434" s="40">
        <v>33.26</v>
      </c>
      <c r="H434" s="39">
        <f t="shared" ref="H434:H444" si="266">F434+G434</f>
        <v>631.03</v>
      </c>
      <c r="I434" s="41">
        <f t="shared" ref="I434:I444" si="267">F434*E434</f>
        <v>1195.54</v>
      </c>
      <c r="J434" s="41">
        <f t="shared" ref="J434:J444" si="268">G434*E434</f>
        <v>66.52</v>
      </c>
      <c r="K434" s="41">
        <f t="shared" ref="K434:K444" si="269">I434+J434</f>
        <v>1262.06</v>
      </c>
      <c r="L434" s="1"/>
      <c r="M434" s="7" t="s">
        <v>47</v>
      </c>
      <c r="N434" s="8"/>
      <c r="O434" s="1"/>
      <c r="P434" s="1"/>
      <c r="Q434" s="1"/>
      <c r="R434" s="1"/>
      <c r="S434" s="1"/>
      <c r="T434" s="1"/>
    </row>
    <row r="435" spans="1:20" ht="38.25" x14ac:dyDescent="0.2">
      <c r="A435" s="38" t="s">
        <v>1093</v>
      </c>
      <c r="B435" s="55" t="s">
        <v>860</v>
      </c>
      <c r="C435" s="69" t="s">
        <v>861</v>
      </c>
      <c r="D435" s="64" t="s">
        <v>10</v>
      </c>
      <c r="E435" s="39" t="s">
        <v>116</v>
      </c>
      <c r="F435" s="40">
        <v>345.77</v>
      </c>
      <c r="G435" s="40">
        <v>50.29</v>
      </c>
      <c r="H435" s="39">
        <f t="shared" si="266"/>
        <v>396.06</v>
      </c>
      <c r="I435" s="41">
        <f t="shared" si="267"/>
        <v>691.54</v>
      </c>
      <c r="J435" s="41">
        <f t="shared" si="268"/>
        <v>100.58</v>
      </c>
      <c r="K435" s="41">
        <f t="shared" si="269"/>
        <v>792.12</v>
      </c>
      <c r="L435" s="1"/>
      <c r="M435" s="7" t="s">
        <v>47</v>
      </c>
      <c r="N435" s="8"/>
      <c r="O435" s="1"/>
      <c r="P435" s="1"/>
      <c r="Q435" s="1"/>
      <c r="R435" s="1"/>
      <c r="S435" s="1"/>
      <c r="T435" s="1"/>
    </row>
    <row r="436" spans="1:20" ht="25.5" x14ac:dyDescent="0.2">
      <c r="A436" s="38" t="s">
        <v>1094</v>
      </c>
      <c r="B436" s="55" t="s">
        <v>123</v>
      </c>
      <c r="C436" s="69" t="s">
        <v>124</v>
      </c>
      <c r="D436" s="64" t="s">
        <v>10</v>
      </c>
      <c r="E436" s="39" t="s">
        <v>116</v>
      </c>
      <c r="F436" s="40">
        <v>249.98</v>
      </c>
      <c r="G436" s="40">
        <v>16.29</v>
      </c>
      <c r="H436" s="39">
        <f t="shared" si="266"/>
        <v>266.27</v>
      </c>
      <c r="I436" s="41">
        <f t="shared" si="267"/>
        <v>499.96</v>
      </c>
      <c r="J436" s="41">
        <f t="shared" si="268"/>
        <v>32.58</v>
      </c>
      <c r="K436" s="41">
        <f t="shared" si="269"/>
        <v>532.54</v>
      </c>
      <c r="L436" s="1"/>
      <c r="M436" s="1"/>
      <c r="N436" s="1"/>
    </row>
    <row r="437" spans="1:20" ht="25.5" x14ac:dyDescent="0.2">
      <c r="A437" s="38" t="s">
        <v>1163</v>
      </c>
      <c r="B437" s="55" t="s">
        <v>135</v>
      </c>
      <c r="C437" s="69" t="s">
        <v>136</v>
      </c>
      <c r="D437" s="64" t="s">
        <v>10</v>
      </c>
      <c r="E437" s="39" t="s">
        <v>116</v>
      </c>
      <c r="F437" s="40">
        <v>10.3</v>
      </c>
      <c r="G437" s="40">
        <v>2.69</v>
      </c>
      <c r="H437" s="39">
        <f t="shared" si="266"/>
        <v>12.99</v>
      </c>
      <c r="I437" s="41">
        <f t="shared" si="267"/>
        <v>20.6</v>
      </c>
      <c r="J437" s="41">
        <f t="shared" si="268"/>
        <v>5.38</v>
      </c>
      <c r="K437" s="41">
        <f t="shared" si="269"/>
        <v>25.98</v>
      </c>
      <c r="L437" s="1"/>
      <c r="M437" s="7" t="s">
        <v>47</v>
      </c>
      <c r="N437" s="8"/>
      <c r="O437" s="1"/>
      <c r="P437" s="1"/>
      <c r="Q437" s="1"/>
      <c r="R437" s="1"/>
      <c r="S437" s="1"/>
      <c r="T437" s="1"/>
    </row>
    <row r="438" spans="1:20" ht="38.25" x14ac:dyDescent="0.2">
      <c r="A438" s="38" t="s">
        <v>1164</v>
      </c>
      <c r="B438" s="55" t="s">
        <v>133</v>
      </c>
      <c r="C438" s="69" t="s">
        <v>134</v>
      </c>
      <c r="D438" s="64" t="s">
        <v>10</v>
      </c>
      <c r="E438" s="39" t="s">
        <v>116</v>
      </c>
      <c r="F438" s="40">
        <v>81.650000000000006</v>
      </c>
      <c r="G438" s="40">
        <v>5.54</v>
      </c>
      <c r="H438" s="39">
        <f t="shared" si="266"/>
        <v>87.19</v>
      </c>
      <c r="I438" s="41">
        <f t="shared" si="267"/>
        <v>163.30000000000001</v>
      </c>
      <c r="J438" s="41">
        <f t="shared" si="268"/>
        <v>11.08</v>
      </c>
      <c r="K438" s="41">
        <f t="shared" si="269"/>
        <v>174.38</v>
      </c>
      <c r="L438" s="1"/>
      <c r="M438" s="7" t="s">
        <v>47</v>
      </c>
      <c r="N438" s="8"/>
      <c r="O438" s="1"/>
      <c r="P438" s="1"/>
      <c r="Q438" s="1"/>
      <c r="R438" s="1"/>
      <c r="S438" s="1"/>
      <c r="T438" s="1"/>
    </row>
    <row r="439" spans="1:20" ht="25.5" x14ac:dyDescent="0.2">
      <c r="A439" s="38" t="s">
        <v>1165</v>
      </c>
      <c r="B439" s="55" t="s">
        <v>851</v>
      </c>
      <c r="C439" s="69" t="s">
        <v>852</v>
      </c>
      <c r="D439" s="64" t="s">
        <v>10</v>
      </c>
      <c r="E439" s="39" t="s">
        <v>116</v>
      </c>
      <c r="F439" s="40">
        <v>59.71</v>
      </c>
      <c r="G439" s="40">
        <v>4.8499999999999996</v>
      </c>
      <c r="H439" s="39">
        <f t="shared" si="266"/>
        <v>64.56</v>
      </c>
      <c r="I439" s="41">
        <f t="shared" si="267"/>
        <v>119.42</v>
      </c>
      <c r="J439" s="41">
        <f t="shared" si="268"/>
        <v>9.6999999999999993</v>
      </c>
      <c r="K439" s="41">
        <f t="shared" si="269"/>
        <v>129.12</v>
      </c>
      <c r="L439" s="1"/>
      <c r="M439" s="7" t="s">
        <v>47</v>
      </c>
      <c r="N439" s="8"/>
      <c r="O439" s="1"/>
      <c r="P439" s="1"/>
      <c r="Q439" s="1"/>
      <c r="R439" s="1"/>
      <c r="S439" s="1"/>
      <c r="T439" s="1"/>
    </row>
    <row r="440" spans="1:20" ht="25.5" x14ac:dyDescent="0.2">
      <c r="A440" s="38" t="s">
        <v>1166</v>
      </c>
      <c r="B440" s="55" t="s">
        <v>130</v>
      </c>
      <c r="C440" s="69" t="s">
        <v>862</v>
      </c>
      <c r="D440" s="64" t="s">
        <v>217</v>
      </c>
      <c r="E440" s="39" t="s">
        <v>863</v>
      </c>
      <c r="F440" s="40">
        <v>229.41</v>
      </c>
      <c r="G440" s="40">
        <v>0</v>
      </c>
      <c r="H440" s="39">
        <f t="shared" si="266"/>
        <v>229.41</v>
      </c>
      <c r="I440" s="41">
        <f t="shared" si="267"/>
        <v>247.76</v>
      </c>
      <c r="J440" s="41">
        <f t="shared" si="268"/>
        <v>0</v>
      </c>
      <c r="K440" s="41">
        <f t="shared" si="269"/>
        <v>247.76</v>
      </c>
      <c r="L440" s="1"/>
      <c r="M440" s="7" t="s">
        <v>47</v>
      </c>
      <c r="N440" s="8"/>
      <c r="O440" s="1"/>
      <c r="P440" s="1"/>
      <c r="Q440" s="1"/>
      <c r="R440" s="1"/>
      <c r="S440" s="1"/>
      <c r="T440" s="1"/>
    </row>
    <row r="441" spans="1:20" ht="12.75" x14ac:dyDescent="0.2">
      <c r="A441" s="38" t="s">
        <v>1167</v>
      </c>
      <c r="B441" s="55" t="s">
        <v>128</v>
      </c>
      <c r="C441" s="69" t="s">
        <v>129</v>
      </c>
      <c r="D441" s="64" t="s">
        <v>10</v>
      </c>
      <c r="E441" s="39" t="s">
        <v>75</v>
      </c>
      <c r="F441" s="40">
        <v>3.03</v>
      </c>
      <c r="G441" s="40">
        <v>10.08</v>
      </c>
      <c r="H441" s="39">
        <f t="shared" si="266"/>
        <v>13.11</v>
      </c>
      <c r="I441" s="41">
        <f t="shared" si="267"/>
        <v>18.18</v>
      </c>
      <c r="J441" s="41">
        <f t="shared" si="268"/>
        <v>60.48</v>
      </c>
      <c r="K441" s="41">
        <f t="shared" si="269"/>
        <v>78.66</v>
      </c>
      <c r="L441" s="1"/>
      <c r="M441" s="1"/>
      <c r="N441" s="1"/>
    </row>
    <row r="442" spans="1:20" ht="51" x14ac:dyDescent="0.2">
      <c r="A442" s="38" t="s">
        <v>1168</v>
      </c>
      <c r="B442" s="55" t="s">
        <v>854</v>
      </c>
      <c r="C442" s="69" t="s">
        <v>855</v>
      </c>
      <c r="D442" s="64" t="s">
        <v>217</v>
      </c>
      <c r="E442" s="39" t="s">
        <v>864</v>
      </c>
      <c r="F442" s="40">
        <v>929.32</v>
      </c>
      <c r="G442" s="40">
        <v>107.15</v>
      </c>
      <c r="H442" s="39">
        <f t="shared" si="266"/>
        <v>1036.47</v>
      </c>
      <c r="I442" s="41">
        <f t="shared" si="267"/>
        <v>5761.78</v>
      </c>
      <c r="J442" s="41">
        <f t="shared" si="268"/>
        <v>664.33</v>
      </c>
      <c r="K442" s="41">
        <f t="shared" si="269"/>
        <v>6426.11</v>
      </c>
      <c r="L442" s="1"/>
      <c r="M442" s="1"/>
      <c r="N442" s="1"/>
    </row>
    <row r="443" spans="1:20" ht="38.25" x14ac:dyDescent="0.2">
      <c r="A443" s="38" t="s">
        <v>1169</v>
      </c>
      <c r="B443" s="55" t="s">
        <v>857</v>
      </c>
      <c r="C443" s="69" t="s">
        <v>858</v>
      </c>
      <c r="D443" s="64" t="s">
        <v>10</v>
      </c>
      <c r="E443" s="39" t="s">
        <v>72</v>
      </c>
      <c r="F443" s="40">
        <v>1480.15</v>
      </c>
      <c r="G443" s="40">
        <v>220.75</v>
      </c>
      <c r="H443" s="39">
        <f t="shared" si="266"/>
        <v>1700.9</v>
      </c>
      <c r="I443" s="41">
        <f t="shared" si="267"/>
        <v>5920.6</v>
      </c>
      <c r="J443" s="41">
        <f t="shared" si="268"/>
        <v>883</v>
      </c>
      <c r="K443" s="41">
        <f t="shared" si="269"/>
        <v>6803.6</v>
      </c>
      <c r="L443" s="1"/>
      <c r="M443" s="7" t="s">
        <v>47</v>
      </c>
      <c r="N443" s="8"/>
      <c r="O443" s="1"/>
      <c r="P443" s="1"/>
      <c r="Q443" s="1"/>
      <c r="R443" s="1"/>
      <c r="S443" s="1"/>
      <c r="T443" s="1"/>
    </row>
    <row r="444" spans="1:20" ht="12.75" x14ac:dyDescent="0.2">
      <c r="A444" s="38" t="s">
        <v>1170</v>
      </c>
      <c r="B444" s="55" t="s">
        <v>865</v>
      </c>
      <c r="C444" s="69" t="s">
        <v>866</v>
      </c>
      <c r="D444" s="64" t="s">
        <v>10</v>
      </c>
      <c r="E444" s="39" t="s">
        <v>116</v>
      </c>
      <c r="F444" s="40">
        <v>300.37</v>
      </c>
      <c r="G444" s="40">
        <v>48.69</v>
      </c>
      <c r="H444" s="39">
        <f t="shared" si="266"/>
        <v>349.06</v>
      </c>
      <c r="I444" s="41">
        <f t="shared" si="267"/>
        <v>600.74</v>
      </c>
      <c r="J444" s="41">
        <f t="shared" si="268"/>
        <v>97.38</v>
      </c>
      <c r="K444" s="41">
        <f t="shared" si="269"/>
        <v>698.12</v>
      </c>
      <c r="L444" s="1"/>
      <c r="M444" s="7" t="s">
        <v>47</v>
      </c>
      <c r="N444" s="8"/>
      <c r="O444" s="1"/>
      <c r="P444" s="1"/>
      <c r="Q444" s="1"/>
      <c r="R444" s="1"/>
      <c r="S444" s="1"/>
      <c r="T444" s="1"/>
    </row>
    <row r="445" spans="1:20" ht="12.75" x14ac:dyDescent="0.2">
      <c r="A445" s="10">
        <v>51</v>
      </c>
      <c r="B445" s="54"/>
      <c r="C445" s="70" t="s">
        <v>867</v>
      </c>
      <c r="D445" s="63"/>
      <c r="E445" s="11"/>
      <c r="F445" s="138"/>
      <c r="G445" s="138"/>
      <c r="H445" s="11"/>
      <c r="I445" s="9">
        <f>SUM(I446:I456)</f>
        <v>2498.5</v>
      </c>
      <c r="J445" s="9">
        <f t="shared" ref="J445:K445" si="270">SUM(J446:J456)</f>
        <v>378.26</v>
      </c>
      <c r="K445" s="9">
        <f t="shared" si="270"/>
        <v>2876.76</v>
      </c>
      <c r="L445" s="1"/>
      <c r="M445" s="1"/>
      <c r="N445" s="1"/>
    </row>
    <row r="446" spans="1:20" ht="25.5" x14ac:dyDescent="0.2">
      <c r="A446" s="38" t="s">
        <v>922</v>
      </c>
      <c r="B446" s="55" t="s">
        <v>868</v>
      </c>
      <c r="C446" s="69" t="s">
        <v>869</v>
      </c>
      <c r="D446" s="64" t="s">
        <v>10</v>
      </c>
      <c r="E446" s="39" t="s">
        <v>55</v>
      </c>
      <c r="F446" s="40">
        <v>1186.47</v>
      </c>
      <c r="G446" s="40">
        <v>110.47</v>
      </c>
      <c r="H446" s="39">
        <f t="shared" ref="H446:H456" si="271">F446+G446</f>
        <v>1296.94</v>
      </c>
      <c r="I446" s="41">
        <f t="shared" ref="I446:I456" si="272">F446*E446</f>
        <v>1186.47</v>
      </c>
      <c r="J446" s="41">
        <f t="shared" ref="J446:J456" si="273">G446*E446</f>
        <v>110.47</v>
      </c>
      <c r="K446" s="41">
        <f t="shared" ref="K446:K456" si="274">I446+J446</f>
        <v>1296.94</v>
      </c>
      <c r="L446" s="1"/>
      <c r="M446" s="1"/>
      <c r="N446" s="1"/>
    </row>
    <row r="447" spans="1:20" ht="25.5" x14ac:dyDescent="0.2">
      <c r="A447" s="38" t="s">
        <v>1171</v>
      </c>
      <c r="B447" s="55" t="s">
        <v>131</v>
      </c>
      <c r="C447" s="69" t="s">
        <v>132</v>
      </c>
      <c r="D447" s="64" t="s">
        <v>10</v>
      </c>
      <c r="E447" s="39" t="s">
        <v>55</v>
      </c>
      <c r="F447" s="40">
        <v>632.86</v>
      </c>
      <c r="G447" s="40">
        <v>65.98</v>
      </c>
      <c r="H447" s="39">
        <f t="shared" si="271"/>
        <v>698.84</v>
      </c>
      <c r="I447" s="41">
        <f t="shared" si="272"/>
        <v>632.86</v>
      </c>
      <c r="J447" s="41">
        <f t="shared" si="273"/>
        <v>65.98</v>
      </c>
      <c r="K447" s="41">
        <f t="shared" si="274"/>
        <v>698.84</v>
      </c>
      <c r="L447" s="1"/>
      <c r="M447" s="7" t="s">
        <v>47</v>
      </c>
      <c r="N447" s="8"/>
      <c r="O447" s="1"/>
      <c r="P447" s="1"/>
      <c r="Q447" s="1"/>
      <c r="R447" s="1"/>
      <c r="S447" s="1"/>
      <c r="T447" s="1"/>
    </row>
    <row r="448" spans="1:20" ht="24" x14ac:dyDescent="0.2">
      <c r="A448" s="38" t="s">
        <v>1172</v>
      </c>
      <c r="B448" s="55" t="s">
        <v>870</v>
      </c>
      <c r="C448" s="69" t="s">
        <v>871</v>
      </c>
      <c r="D448" s="64" t="s">
        <v>10</v>
      </c>
      <c r="E448" s="39" t="s">
        <v>55</v>
      </c>
      <c r="F448" s="40">
        <v>222.96</v>
      </c>
      <c r="G448" s="40">
        <v>22.28</v>
      </c>
      <c r="H448" s="39">
        <f t="shared" si="271"/>
        <v>245.24</v>
      </c>
      <c r="I448" s="41">
        <f t="shared" si="272"/>
        <v>222.96</v>
      </c>
      <c r="J448" s="41">
        <f t="shared" si="273"/>
        <v>22.28</v>
      </c>
      <c r="K448" s="41">
        <f t="shared" si="274"/>
        <v>245.24</v>
      </c>
      <c r="L448" s="1"/>
      <c r="M448" s="7" t="s">
        <v>47</v>
      </c>
      <c r="N448" s="8"/>
      <c r="O448" s="1"/>
      <c r="P448" s="1"/>
      <c r="Q448" s="1"/>
      <c r="R448" s="1"/>
      <c r="S448" s="1"/>
      <c r="T448" s="1"/>
    </row>
    <row r="449" spans="1:20" ht="25.5" x14ac:dyDescent="0.2">
      <c r="A449" s="38" t="s">
        <v>1173</v>
      </c>
      <c r="B449" s="55" t="s">
        <v>135</v>
      </c>
      <c r="C449" s="69" t="s">
        <v>136</v>
      </c>
      <c r="D449" s="64" t="s">
        <v>10</v>
      </c>
      <c r="E449" s="39" t="s">
        <v>55</v>
      </c>
      <c r="F449" s="40">
        <v>10.3</v>
      </c>
      <c r="G449" s="40">
        <v>2.69</v>
      </c>
      <c r="H449" s="39">
        <f t="shared" si="271"/>
        <v>12.99</v>
      </c>
      <c r="I449" s="41">
        <f t="shared" si="272"/>
        <v>10.3</v>
      </c>
      <c r="J449" s="41">
        <f t="shared" si="273"/>
        <v>2.69</v>
      </c>
      <c r="K449" s="41">
        <f t="shared" si="274"/>
        <v>12.99</v>
      </c>
      <c r="L449" s="1"/>
      <c r="M449" s="1"/>
      <c r="N449" s="1"/>
    </row>
    <row r="450" spans="1:20" ht="38.25" x14ac:dyDescent="0.2">
      <c r="A450" s="38" t="s">
        <v>1174</v>
      </c>
      <c r="B450" s="55" t="s">
        <v>133</v>
      </c>
      <c r="C450" s="69" t="s">
        <v>134</v>
      </c>
      <c r="D450" s="64" t="s">
        <v>10</v>
      </c>
      <c r="E450" s="39" t="s">
        <v>55</v>
      </c>
      <c r="F450" s="40">
        <v>81.650000000000006</v>
      </c>
      <c r="G450" s="40">
        <v>5.54</v>
      </c>
      <c r="H450" s="39">
        <f t="shared" si="271"/>
        <v>87.19</v>
      </c>
      <c r="I450" s="41">
        <f t="shared" si="272"/>
        <v>81.650000000000006</v>
      </c>
      <c r="J450" s="41">
        <f t="shared" si="273"/>
        <v>5.54</v>
      </c>
      <c r="K450" s="41">
        <f t="shared" si="274"/>
        <v>87.19</v>
      </c>
      <c r="L450" s="1"/>
      <c r="M450" s="7" t="s">
        <v>47</v>
      </c>
      <c r="N450" s="8"/>
      <c r="O450" s="1"/>
      <c r="P450" s="1"/>
      <c r="Q450" s="1"/>
      <c r="R450" s="1"/>
      <c r="S450" s="1"/>
      <c r="T450" s="1"/>
    </row>
    <row r="451" spans="1:20" ht="25.5" x14ac:dyDescent="0.2">
      <c r="A451" s="38" t="s">
        <v>1175</v>
      </c>
      <c r="B451" s="55" t="s">
        <v>851</v>
      </c>
      <c r="C451" s="69" t="s">
        <v>852</v>
      </c>
      <c r="D451" s="64" t="s">
        <v>10</v>
      </c>
      <c r="E451" s="39" t="s">
        <v>55</v>
      </c>
      <c r="F451" s="40">
        <v>59.71</v>
      </c>
      <c r="G451" s="40">
        <v>4.8499999999999996</v>
      </c>
      <c r="H451" s="39">
        <f t="shared" si="271"/>
        <v>64.56</v>
      </c>
      <c r="I451" s="41">
        <f t="shared" si="272"/>
        <v>59.71</v>
      </c>
      <c r="J451" s="41">
        <f t="shared" si="273"/>
        <v>4.8499999999999996</v>
      </c>
      <c r="K451" s="41">
        <f t="shared" si="274"/>
        <v>64.56</v>
      </c>
      <c r="L451" s="1"/>
      <c r="M451" s="7" t="s">
        <v>47</v>
      </c>
      <c r="N451" s="8"/>
      <c r="O451" s="1"/>
      <c r="P451" s="1"/>
      <c r="Q451" s="1"/>
      <c r="R451" s="1"/>
      <c r="S451" s="1"/>
      <c r="T451" s="1"/>
    </row>
    <row r="452" spans="1:20" ht="24" x14ac:dyDescent="0.2">
      <c r="A452" s="38" t="s">
        <v>1176</v>
      </c>
      <c r="B452" s="55" t="s">
        <v>130</v>
      </c>
      <c r="C452" s="69" t="s">
        <v>872</v>
      </c>
      <c r="D452" s="64" t="s">
        <v>217</v>
      </c>
      <c r="E452" s="39" t="s">
        <v>873</v>
      </c>
      <c r="F452" s="40">
        <v>229.41</v>
      </c>
      <c r="G452" s="40">
        <v>0</v>
      </c>
      <c r="H452" s="39">
        <f t="shared" si="271"/>
        <v>229.41</v>
      </c>
      <c r="I452" s="41">
        <f t="shared" si="272"/>
        <v>123.88</v>
      </c>
      <c r="J452" s="41">
        <f t="shared" si="273"/>
        <v>0</v>
      </c>
      <c r="K452" s="41">
        <f t="shared" si="274"/>
        <v>123.88</v>
      </c>
      <c r="L452" s="1"/>
      <c r="M452" s="7" t="s">
        <v>47</v>
      </c>
      <c r="N452" s="8"/>
      <c r="O452" s="1"/>
      <c r="P452" s="1"/>
      <c r="Q452" s="1"/>
      <c r="R452" s="1"/>
      <c r="S452" s="1"/>
      <c r="T452" s="1"/>
    </row>
    <row r="453" spans="1:20" ht="12.75" x14ac:dyDescent="0.2">
      <c r="A453" s="38" t="s">
        <v>1177</v>
      </c>
      <c r="B453" s="55" t="s">
        <v>128</v>
      </c>
      <c r="C453" s="69" t="s">
        <v>129</v>
      </c>
      <c r="D453" s="64" t="s">
        <v>10</v>
      </c>
      <c r="E453" s="39" t="s">
        <v>146</v>
      </c>
      <c r="F453" s="40">
        <v>3.03</v>
      </c>
      <c r="G453" s="40">
        <v>10.08</v>
      </c>
      <c r="H453" s="39">
        <f t="shared" si="271"/>
        <v>13.11</v>
      </c>
      <c r="I453" s="41">
        <f t="shared" si="272"/>
        <v>30.3</v>
      </c>
      <c r="J453" s="41">
        <f t="shared" si="273"/>
        <v>100.8</v>
      </c>
      <c r="K453" s="41">
        <f t="shared" si="274"/>
        <v>131.1</v>
      </c>
      <c r="L453" s="1"/>
      <c r="M453" s="7" t="s">
        <v>47</v>
      </c>
      <c r="N453" s="8"/>
      <c r="O453" s="1"/>
      <c r="P453" s="1"/>
      <c r="Q453" s="1"/>
      <c r="R453" s="1"/>
      <c r="S453" s="1"/>
      <c r="T453" s="1"/>
    </row>
    <row r="454" spans="1:20" ht="12.75" x14ac:dyDescent="0.2">
      <c r="A454" s="38" t="s">
        <v>1178</v>
      </c>
      <c r="B454" s="55" t="s">
        <v>874</v>
      </c>
      <c r="C454" s="69" t="s">
        <v>875</v>
      </c>
      <c r="D454" s="64" t="s">
        <v>10</v>
      </c>
      <c r="E454" s="39" t="s">
        <v>75</v>
      </c>
      <c r="F454" s="40">
        <v>2.36</v>
      </c>
      <c r="G454" s="40">
        <v>7.84</v>
      </c>
      <c r="H454" s="39">
        <f t="shared" si="271"/>
        <v>10.199999999999999</v>
      </c>
      <c r="I454" s="41">
        <f t="shared" si="272"/>
        <v>14.16</v>
      </c>
      <c r="J454" s="41">
        <f t="shared" si="273"/>
        <v>47.04</v>
      </c>
      <c r="K454" s="41">
        <f t="shared" si="274"/>
        <v>61.2</v>
      </c>
      <c r="L454" s="1"/>
      <c r="M454" s="1"/>
      <c r="N454" s="1"/>
    </row>
    <row r="455" spans="1:20" ht="38.25" x14ac:dyDescent="0.2">
      <c r="A455" s="38" t="s">
        <v>1179</v>
      </c>
      <c r="B455" s="55" t="s">
        <v>876</v>
      </c>
      <c r="C455" s="69" t="s">
        <v>877</v>
      </c>
      <c r="D455" s="64" t="s">
        <v>10</v>
      </c>
      <c r="E455" s="39" t="s">
        <v>55</v>
      </c>
      <c r="F455" s="40">
        <v>67.25</v>
      </c>
      <c r="G455" s="40">
        <v>13.38</v>
      </c>
      <c r="H455" s="39">
        <f t="shared" si="271"/>
        <v>80.63</v>
      </c>
      <c r="I455" s="41">
        <f t="shared" si="272"/>
        <v>67.25</v>
      </c>
      <c r="J455" s="41">
        <f t="shared" si="273"/>
        <v>13.38</v>
      </c>
      <c r="K455" s="41">
        <f t="shared" si="274"/>
        <v>80.63</v>
      </c>
      <c r="L455" s="1"/>
      <c r="M455" s="7" t="s">
        <v>47</v>
      </c>
      <c r="N455" s="8"/>
      <c r="O455" s="1"/>
      <c r="P455" s="1"/>
      <c r="Q455" s="1"/>
      <c r="R455" s="1"/>
      <c r="S455" s="1"/>
      <c r="T455" s="1"/>
    </row>
    <row r="456" spans="1:20" ht="25.5" x14ac:dyDescent="0.2">
      <c r="A456" s="38" t="s">
        <v>1180</v>
      </c>
      <c r="B456" s="55" t="s">
        <v>878</v>
      </c>
      <c r="C456" s="69" t="s">
        <v>879</v>
      </c>
      <c r="D456" s="64" t="s">
        <v>10</v>
      </c>
      <c r="E456" s="39" t="s">
        <v>55</v>
      </c>
      <c r="F456" s="40">
        <v>68.959999999999994</v>
      </c>
      <c r="G456" s="40">
        <v>5.23</v>
      </c>
      <c r="H456" s="39">
        <f t="shared" si="271"/>
        <v>74.19</v>
      </c>
      <c r="I456" s="41">
        <f t="shared" si="272"/>
        <v>68.959999999999994</v>
      </c>
      <c r="J456" s="41">
        <f t="shared" si="273"/>
        <v>5.23</v>
      </c>
      <c r="K456" s="41">
        <f t="shared" si="274"/>
        <v>74.19</v>
      </c>
      <c r="L456" s="1"/>
      <c r="M456" s="7" t="s">
        <v>47</v>
      </c>
      <c r="N456" s="8"/>
      <c r="O456" s="1"/>
      <c r="P456" s="1"/>
      <c r="Q456" s="1"/>
      <c r="R456" s="1"/>
      <c r="S456" s="1"/>
      <c r="T456" s="1"/>
    </row>
    <row r="457" spans="1:20" ht="12.75" x14ac:dyDescent="0.2">
      <c r="A457" s="10">
        <v>52</v>
      </c>
      <c r="B457" s="54"/>
      <c r="C457" s="70" t="s">
        <v>880</v>
      </c>
      <c r="D457" s="63"/>
      <c r="E457" s="11"/>
      <c r="F457" s="138"/>
      <c r="G457" s="138"/>
      <c r="H457" s="11"/>
      <c r="I457" s="9">
        <f>SUM(I458)</f>
        <v>16097.76</v>
      </c>
      <c r="J457" s="9">
        <f t="shared" ref="J457:K457" si="275">SUM(J458)</f>
        <v>33.299999999999997</v>
      </c>
      <c r="K457" s="9">
        <f t="shared" si="275"/>
        <v>16131.06</v>
      </c>
      <c r="L457" s="1"/>
      <c r="M457" s="1"/>
      <c r="N457" s="1"/>
    </row>
    <row r="458" spans="1:20" ht="25.5" x14ac:dyDescent="0.2">
      <c r="A458" s="38" t="s">
        <v>923</v>
      </c>
      <c r="B458" s="55" t="s">
        <v>881</v>
      </c>
      <c r="C458" s="69" t="s">
        <v>997</v>
      </c>
      <c r="D458" s="64" t="s">
        <v>10</v>
      </c>
      <c r="E458" s="39" t="s">
        <v>74</v>
      </c>
      <c r="F458" s="40">
        <v>1788.64</v>
      </c>
      <c r="G458" s="40">
        <v>3.7</v>
      </c>
      <c r="H458" s="39">
        <f t="shared" ref="H458:H477" si="276">F458+G458</f>
        <v>1792.34</v>
      </c>
      <c r="I458" s="41">
        <f>F458*E458</f>
        <v>16097.76</v>
      </c>
      <c r="J458" s="41">
        <f t="shared" ref="J458" si="277">G458*E458</f>
        <v>33.299999999999997</v>
      </c>
      <c r="K458" s="41">
        <f>I458+J458</f>
        <v>16131.06</v>
      </c>
      <c r="L458" s="1"/>
      <c r="M458" s="7" t="s">
        <v>47</v>
      </c>
      <c r="N458" s="8"/>
      <c r="O458" s="1"/>
      <c r="P458" s="1"/>
      <c r="Q458" s="1"/>
      <c r="R458" s="1"/>
      <c r="S458" s="1"/>
      <c r="T458" s="1"/>
    </row>
    <row r="459" spans="1:20" ht="12.75" x14ac:dyDescent="0.2">
      <c r="A459" s="10">
        <v>53</v>
      </c>
      <c r="B459" s="54"/>
      <c r="C459" s="70" t="s">
        <v>933</v>
      </c>
      <c r="D459" s="63"/>
      <c r="E459" s="11"/>
      <c r="F459" s="138"/>
      <c r="G459" s="138"/>
      <c r="H459" s="11"/>
      <c r="I459" s="9">
        <f>SUM(I460:I462)</f>
        <v>61757.55</v>
      </c>
      <c r="J459" s="9">
        <f t="shared" ref="J459:K459" si="278">SUM(J460:J462)</f>
        <v>61757.55</v>
      </c>
      <c r="K459" s="9">
        <f t="shared" si="278"/>
        <v>123515.1</v>
      </c>
      <c r="L459" s="1"/>
      <c r="M459" s="7" t="s">
        <v>47</v>
      </c>
      <c r="N459" s="8"/>
      <c r="O459" s="1"/>
      <c r="P459" s="1"/>
      <c r="Q459" s="1"/>
      <c r="R459" s="1"/>
      <c r="S459" s="1"/>
      <c r="T459" s="1"/>
    </row>
    <row r="460" spans="1:20" ht="204" x14ac:dyDescent="0.2">
      <c r="A460" s="38" t="s">
        <v>924</v>
      </c>
      <c r="B460" s="55" t="s">
        <v>934</v>
      </c>
      <c r="C460" s="69" t="s">
        <v>1098</v>
      </c>
      <c r="D460" s="64" t="s">
        <v>10</v>
      </c>
      <c r="E460" s="39">
        <v>1</v>
      </c>
      <c r="F460" s="40">
        <v>20826.310000000001</v>
      </c>
      <c r="G460" s="40">
        <v>20826.310000000001</v>
      </c>
      <c r="H460" s="39">
        <f t="shared" ref="H460:H462" si="279">F460+G460</f>
        <v>41652.620000000003</v>
      </c>
      <c r="I460" s="41">
        <f t="shared" ref="I460:I462" si="280">F460*E460</f>
        <v>20826.310000000001</v>
      </c>
      <c r="J460" s="41">
        <f t="shared" ref="J460:J462" si="281">G460*E460</f>
        <v>20826.310000000001</v>
      </c>
      <c r="K460" s="41">
        <f t="shared" ref="K460:K462" si="282">I460+J460</f>
        <v>41652.620000000003</v>
      </c>
      <c r="L460" s="1"/>
      <c r="M460" s="1"/>
      <c r="N460" s="1"/>
    </row>
    <row r="461" spans="1:20" ht="293.25" x14ac:dyDescent="0.2">
      <c r="A461" s="38" t="s">
        <v>925</v>
      </c>
      <c r="B461" s="55" t="s">
        <v>934</v>
      </c>
      <c r="C461" s="69" t="s">
        <v>1099</v>
      </c>
      <c r="D461" s="64" t="s">
        <v>10</v>
      </c>
      <c r="E461" s="39">
        <v>1</v>
      </c>
      <c r="F461" s="40">
        <v>20042.57</v>
      </c>
      <c r="G461" s="40">
        <v>20042.57</v>
      </c>
      <c r="H461" s="39">
        <f t="shared" si="279"/>
        <v>40085.14</v>
      </c>
      <c r="I461" s="41">
        <f t="shared" si="280"/>
        <v>20042.57</v>
      </c>
      <c r="J461" s="41">
        <f t="shared" si="281"/>
        <v>20042.57</v>
      </c>
      <c r="K461" s="41">
        <f t="shared" si="282"/>
        <v>40085.14</v>
      </c>
      <c r="L461" s="1"/>
      <c r="M461" s="7" t="s">
        <v>47</v>
      </c>
      <c r="N461" s="8"/>
      <c r="O461" s="1"/>
      <c r="P461" s="1"/>
      <c r="Q461" s="1"/>
      <c r="R461" s="1"/>
      <c r="S461" s="1"/>
      <c r="T461" s="1"/>
    </row>
    <row r="462" spans="1:20" ht="409.5" x14ac:dyDescent="0.2">
      <c r="A462" s="38" t="s">
        <v>926</v>
      </c>
      <c r="B462" s="55" t="s">
        <v>934</v>
      </c>
      <c r="C462" s="69" t="s">
        <v>1012</v>
      </c>
      <c r="D462" s="64" t="s">
        <v>10</v>
      </c>
      <c r="E462" s="39">
        <v>1</v>
      </c>
      <c r="F462" s="40">
        <v>20888.669999999998</v>
      </c>
      <c r="G462" s="40">
        <v>20888.669999999998</v>
      </c>
      <c r="H462" s="39">
        <f t="shared" si="279"/>
        <v>41777.339999999997</v>
      </c>
      <c r="I462" s="41">
        <f t="shared" si="280"/>
        <v>20888.669999999998</v>
      </c>
      <c r="J462" s="41">
        <f t="shared" si="281"/>
        <v>20888.669999999998</v>
      </c>
      <c r="K462" s="41">
        <f t="shared" si="282"/>
        <v>41777.339999999997</v>
      </c>
      <c r="L462" s="1"/>
      <c r="M462" s="1"/>
      <c r="N462" s="1"/>
    </row>
    <row r="463" spans="1:20" ht="12.75" x14ac:dyDescent="0.2">
      <c r="A463" s="10">
        <v>54</v>
      </c>
      <c r="B463" s="54"/>
      <c r="C463" s="70" t="s">
        <v>921</v>
      </c>
      <c r="D463" s="63"/>
      <c r="E463" s="11"/>
      <c r="F463" s="138"/>
      <c r="G463" s="138"/>
      <c r="H463" s="11"/>
      <c r="I463" s="9">
        <f>SUM(I464:I464)</f>
        <v>35055.1</v>
      </c>
      <c r="J463" s="9">
        <f t="shared" ref="J463:K463" si="283">SUM(J464:J464)</f>
        <v>81795.23</v>
      </c>
      <c r="K463" s="9">
        <f t="shared" si="283"/>
        <v>116850.33</v>
      </c>
      <c r="L463" s="1"/>
      <c r="M463" s="7" t="s">
        <v>47</v>
      </c>
      <c r="N463" s="8"/>
      <c r="O463" s="1"/>
      <c r="P463" s="1"/>
      <c r="Q463" s="1"/>
      <c r="R463" s="1"/>
      <c r="S463" s="1"/>
      <c r="T463" s="1"/>
    </row>
    <row r="464" spans="1:20" ht="140.25" x14ac:dyDescent="0.2">
      <c r="A464" s="38" t="s">
        <v>914</v>
      </c>
      <c r="B464" s="55" t="s">
        <v>934</v>
      </c>
      <c r="C464" s="69" t="s">
        <v>998</v>
      </c>
      <c r="D464" s="39" t="s">
        <v>108</v>
      </c>
      <c r="E464" s="39">
        <v>1</v>
      </c>
      <c r="F464" s="40">
        <v>35055.1</v>
      </c>
      <c r="G464" s="40">
        <v>81795.23</v>
      </c>
      <c r="H464" s="39">
        <f t="shared" ref="H464" si="284">F464+G464</f>
        <v>116850.33</v>
      </c>
      <c r="I464" s="41">
        <f>F464*E464</f>
        <v>35055.1</v>
      </c>
      <c r="J464" s="41">
        <f t="shared" ref="J464" si="285">G464*E464</f>
        <v>81795.23</v>
      </c>
      <c r="K464" s="41">
        <f>I464+J464</f>
        <v>116850.33</v>
      </c>
      <c r="L464" s="1"/>
      <c r="M464" s="1"/>
      <c r="N464" s="1"/>
    </row>
    <row r="465" spans="1:20" ht="12.75" x14ac:dyDescent="0.2">
      <c r="A465" s="10">
        <v>55</v>
      </c>
      <c r="B465" s="54"/>
      <c r="C465" s="70" t="s">
        <v>882</v>
      </c>
      <c r="D465" s="63"/>
      <c r="E465" s="11"/>
      <c r="F465" s="138"/>
      <c r="G465" s="138"/>
      <c r="H465" s="11"/>
      <c r="I465" s="9">
        <f>SUM(I466)</f>
        <v>7694.4</v>
      </c>
      <c r="J465" s="9">
        <f t="shared" ref="J465:K465" si="286">SUM(J466)</f>
        <v>5129.6000000000004</v>
      </c>
      <c r="K465" s="9">
        <f t="shared" si="286"/>
        <v>12824</v>
      </c>
      <c r="L465" s="1"/>
      <c r="M465" s="7" t="s">
        <v>47</v>
      </c>
      <c r="N465" s="8"/>
      <c r="O465" s="1"/>
      <c r="P465" s="1"/>
      <c r="Q465" s="1"/>
      <c r="R465" s="1"/>
      <c r="S465" s="1"/>
      <c r="T465" s="1"/>
    </row>
    <row r="466" spans="1:20" ht="191.25" x14ac:dyDescent="0.2">
      <c r="A466" s="38" t="s">
        <v>927</v>
      </c>
      <c r="B466" s="55" t="s">
        <v>934</v>
      </c>
      <c r="C466" s="69" t="s">
        <v>999</v>
      </c>
      <c r="D466" s="39" t="s">
        <v>108</v>
      </c>
      <c r="E466" s="39">
        <v>1</v>
      </c>
      <c r="F466" s="40">
        <v>7694.4</v>
      </c>
      <c r="G466" s="40">
        <v>5129.6000000000004</v>
      </c>
      <c r="H466" s="39">
        <f t="shared" ref="H466" si="287">F466+G466</f>
        <v>12824</v>
      </c>
      <c r="I466" s="41">
        <f>F466*E466</f>
        <v>7694.4</v>
      </c>
      <c r="J466" s="41">
        <f t="shared" ref="J466" si="288">G466*E466</f>
        <v>5129.6000000000004</v>
      </c>
      <c r="K466" s="41">
        <f>I466+J466</f>
        <v>12824</v>
      </c>
      <c r="L466" s="1"/>
      <c r="M466" s="7" t="s">
        <v>47</v>
      </c>
      <c r="N466" s="8"/>
      <c r="O466" s="1"/>
      <c r="P466" s="1"/>
      <c r="Q466" s="1"/>
      <c r="R466" s="1"/>
      <c r="S466" s="1"/>
      <c r="T466" s="1"/>
    </row>
    <row r="467" spans="1:20" ht="12.75" x14ac:dyDescent="0.2">
      <c r="A467" s="10">
        <v>56</v>
      </c>
      <c r="B467" s="54"/>
      <c r="C467" s="70" t="s">
        <v>883</v>
      </c>
      <c r="D467" s="63"/>
      <c r="E467" s="11"/>
      <c r="F467" s="138"/>
      <c r="G467" s="138"/>
      <c r="H467" s="11"/>
      <c r="I467" s="9">
        <f>SUM(I468:I477)</f>
        <v>1743.39</v>
      </c>
      <c r="J467" s="9">
        <f t="shared" ref="J467:K467" si="289">SUM(J468:J477)</f>
        <v>473.07</v>
      </c>
      <c r="K467" s="9">
        <f t="shared" si="289"/>
        <v>2216.46</v>
      </c>
      <c r="L467" s="1"/>
      <c r="M467" s="7" t="s">
        <v>47</v>
      </c>
      <c r="N467" s="8"/>
      <c r="O467" s="1"/>
      <c r="P467" s="1"/>
      <c r="Q467" s="1"/>
      <c r="R467" s="1"/>
      <c r="S467" s="1"/>
      <c r="T467" s="1"/>
    </row>
    <row r="468" spans="1:20" ht="38.25" x14ac:dyDescent="0.2">
      <c r="A468" s="38" t="s">
        <v>928</v>
      </c>
      <c r="B468" s="55" t="s">
        <v>884</v>
      </c>
      <c r="C468" s="69" t="s">
        <v>1000</v>
      </c>
      <c r="D468" s="64" t="s">
        <v>10</v>
      </c>
      <c r="E468" s="39" t="s">
        <v>115</v>
      </c>
      <c r="F468" s="40">
        <v>20.18</v>
      </c>
      <c r="G468" s="40">
        <v>3.69</v>
      </c>
      <c r="H468" s="39">
        <f t="shared" si="276"/>
        <v>23.87</v>
      </c>
      <c r="I468" s="41">
        <f t="shared" ref="I468:I477" si="290">F468*E468</f>
        <v>60.54</v>
      </c>
      <c r="J468" s="41">
        <f t="shared" ref="J468:J477" si="291">G468*E468</f>
        <v>11.07</v>
      </c>
      <c r="K468" s="41">
        <f t="shared" ref="K468:K477" si="292">I468+J468</f>
        <v>71.61</v>
      </c>
      <c r="L468" s="1"/>
      <c r="M468" s="1"/>
      <c r="N468" s="1"/>
    </row>
    <row r="469" spans="1:20" ht="38.25" x14ac:dyDescent="0.2">
      <c r="A469" s="38" t="s">
        <v>1181</v>
      </c>
      <c r="B469" s="55" t="s">
        <v>172</v>
      </c>
      <c r="C469" s="69" t="s">
        <v>1001</v>
      </c>
      <c r="D469" s="64" t="s">
        <v>10</v>
      </c>
      <c r="E469" s="39" t="s">
        <v>145</v>
      </c>
      <c r="F469" s="40">
        <v>11.54</v>
      </c>
      <c r="G469" s="40">
        <v>3.69</v>
      </c>
      <c r="H469" s="39">
        <f t="shared" si="276"/>
        <v>15.23</v>
      </c>
      <c r="I469" s="41">
        <f t="shared" si="290"/>
        <v>196.18</v>
      </c>
      <c r="J469" s="41">
        <f t="shared" si="291"/>
        <v>62.73</v>
      </c>
      <c r="K469" s="41">
        <f t="shared" si="292"/>
        <v>258.91000000000003</v>
      </c>
      <c r="L469" s="1"/>
      <c r="M469" s="1"/>
      <c r="N469" s="1"/>
    </row>
    <row r="470" spans="1:20" ht="38.25" x14ac:dyDescent="0.2">
      <c r="A470" s="38" t="s">
        <v>1182</v>
      </c>
      <c r="B470" s="55" t="s">
        <v>171</v>
      </c>
      <c r="C470" s="69" t="s">
        <v>1002</v>
      </c>
      <c r="D470" s="64" t="s">
        <v>10</v>
      </c>
      <c r="E470" s="39" t="s">
        <v>73</v>
      </c>
      <c r="F470" s="40">
        <v>7.51</v>
      </c>
      <c r="G470" s="40">
        <v>3.69</v>
      </c>
      <c r="H470" s="39">
        <f t="shared" si="276"/>
        <v>11.2</v>
      </c>
      <c r="I470" s="41">
        <f t="shared" si="290"/>
        <v>37.549999999999997</v>
      </c>
      <c r="J470" s="41">
        <f t="shared" si="291"/>
        <v>18.45</v>
      </c>
      <c r="K470" s="41">
        <f t="shared" si="292"/>
        <v>56</v>
      </c>
      <c r="L470" s="1"/>
      <c r="M470" s="7" t="s">
        <v>47</v>
      </c>
      <c r="N470" s="8"/>
      <c r="O470" s="1"/>
      <c r="P470" s="1"/>
      <c r="Q470" s="1"/>
      <c r="R470" s="1"/>
      <c r="S470" s="1"/>
      <c r="T470" s="1"/>
    </row>
    <row r="471" spans="1:20" ht="25.5" x14ac:dyDescent="0.2">
      <c r="A471" s="38" t="s">
        <v>1183</v>
      </c>
      <c r="B471" s="55" t="s">
        <v>885</v>
      </c>
      <c r="C471" s="69" t="s">
        <v>1003</v>
      </c>
      <c r="D471" s="64" t="s">
        <v>10</v>
      </c>
      <c r="E471" s="39" t="s">
        <v>75</v>
      </c>
      <c r="F471" s="40">
        <v>146.87</v>
      </c>
      <c r="G471" s="40">
        <v>1.1499999999999999</v>
      </c>
      <c r="H471" s="39">
        <f t="shared" si="276"/>
        <v>148.02000000000001</v>
      </c>
      <c r="I471" s="41">
        <f t="shared" si="290"/>
        <v>881.22</v>
      </c>
      <c r="J471" s="41">
        <f t="shared" si="291"/>
        <v>6.9</v>
      </c>
      <c r="K471" s="41">
        <f t="shared" si="292"/>
        <v>888.12</v>
      </c>
      <c r="L471" s="1"/>
      <c r="M471" s="7" t="s">
        <v>47</v>
      </c>
      <c r="N471" s="8"/>
      <c r="O471" s="1"/>
      <c r="P471" s="1"/>
      <c r="Q471" s="1"/>
      <c r="R471" s="1"/>
      <c r="S471" s="1"/>
      <c r="T471" s="1"/>
    </row>
    <row r="472" spans="1:20" ht="25.5" x14ac:dyDescent="0.2">
      <c r="A472" s="38" t="s">
        <v>1184</v>
      </c>
      <c r="B472" s="55" t="s">
        <v>886</v>
      </c>
      <c r="C472" s="69" t="s">
        <v>887</v>
      </c>
      <c r="D472" s="64" t="s">
        <v>10</v>
      </c>
      <c r="E472" s="39" t="s">
        <v>116</v>
      </c>
      <c r="F472" s="40">
        <v>136.97</v>
      </c>
      <c r="G472" s="40">
        <v>22.6</v>
      </c>
      <c r="H472" s="39">
        <f t="shared" si="276"/>
        <v>159.57</v>
      </c>
      <c r="I472" s="41">
        <f t="shared" si="290"/>
        <v>273.94</v>
      </c>
      <c r="J472" s="41">
        <f t="shared" si="291"/>
        <v>45.2</v>
      </c>
      <c r="K472" s="41">
        <f t="shared" si="292"/>
        <v>319.14</v>
      </c>
      <c r="L472" s="1"/>
      <c r="M472" s="1"/>
      <c r="N472" s="1"/>
    </row>
    <row r="473" spans="1:20" ht="38.25" x14ac:dyDescent="0.2">
      <c r="A473" s="38" t="s">
        <v>1185</v>
      </c>
      <c r="B473" s="55" t="s">
        <v>191</v>
      </c>
      <c r="C473" s="69" t="s">
        <v>1004</v>
      </c>
      <c r="D473" s="64" t="s">
        <v>10</v>
      </c>
      <c r="E473" s="39" t="s">
        <v>1279</v>
      </c>
      <c r="F473" s="40">
        <v>2</v>
      </c>
      <c r="G473" s="40">
        <v>6.29</v>
      </c>
      <c r="H473" s="39">
        <f t="shared" si="276"/>
        <v>8.2899999999999991</v>
      </c>
      <c r="I473" s="41">
        <f t="shared" si="290"/>
        <v>78</v>
      </c>
      <c r="J473" s="41">
        <f t="shared" si="291"/>
        <v>245.31</v>
      </c>
      <c r="K473" s="41">
        <f t="shared" si="292"/>
        <v>323.31</v>
      </c>
      <c r="L473" s="1"/>
      <c r="M473" s="7" t="s">
        <v>47</v>
      </c>
      <c r="N473" s="8"/>
      <c r="O473" s="1"/>
      <c r="P473" s="1"/>
      <c r="Q473" s="1"/>
      <c r="R473" s="1"/>
      <c r="S473" s="1"/>
      <c r="T473" s="1"/>
    </row>
    <row r="474" spans="1:20" ht="25.5" x14ac:dyDescent="0.2">
      <c r="A474" s="38" t="s">
        <v>1186</v>
      </c>
      <c r="B474" s="55" t="s">
        <v>189</v>
      </c>
      <c r="C474" s="69" t="s">
        <v>190</v>
      </c>
      <c r="D474" s="64" t="s">
        <v>10</v>
      </c>
      <c r="E474" s="39" t="s">
        <v>888</v>
      </c>
      <c r="F474" s="40">
        <v>4.29</v>
      </c>
      <c r="G474" s="40">
        <v>2.0299999999999998</v>
      </c>
      <c r="H474" s="39">
        <f t="shared" si="276"/>
        <v>6.32</v>
      </c>
      <c r="I474" s="41">
        <f t="shared" si="290"/>
        <v>137.28</v>
      </c>
      <c r="J474" s="41">
        <f t="shared" si="291"/>
        <v>64.959999999999994</v>
      </c>
      <c r="K474" s="41">
        <f t="shared" si="292"/>
        <v>202.24</v>
      </c>
      <c r="L474" s="1"/>
      <c r="M474" s="7" t="s">
        <v>47</v>
      </c>
      <c r="N474" s="8"/>
      <c r="O474" s="1"/>
      <c r="P474" s="1"/>
      <c r="Q474" s="1"/>
      <c r="R474" s="1"/>
      <c r="S474" s="1"/>
      <c r="T474" s="1"/>
    </row>
    <row r="475" spans="1:20" ht="38.25" x14ac:dyDescent="0.2">
      <c r="A475" s="38" t="s">
        <v>1187</v>
      </c>
      <c r="B475" s="55" t="s">
        <v>889</v>
      </c>
      <c r="C475" s="69" t="s">
        <v>1005</v>
      </c>
      <c r="D475" s="64" t="s">
        <v>10</v>
      </c>
      <c r="E475" s="39" t="s">
        <v>115</v>
      </c>
      <c r="F475" s="40">
        <v>21.22</v>
      </c>
      <c r="G475" s="40">
        <v>3.69</v>
      </c>
      <c r="H475" s="39">
        <f t="shared" si="276"/>
        <v>24.91</v>
      </c>
      <c r="I475" s="41">
        <f t="shared" si="290"/>
        <v>63.66</v>
      </c>
      <c r="J475" s="41">
        <f t="shared" si="291"/>
        <v>11.07</v>
      </c>
      <c r="K475" s="41">
        <f t="shared" si="292"/>
        <v>74.73</v>
      </c>
      <c r="L475" s="1"/>
      <c r="M475" s="1"/>
      <c r="N475" s="1"/>
    </row>
    <row r="476" spans="1:20" ht="38.25" x14ac:dyDescent="0.2">
      <c r="A476" s="38" t="s">
        <v>1188</v>
      </c>
      <c r="B476" s="55" t="s">
        <v>890</v>
      </c>
      <c r="C476" s="69" t="s">
        <v>1006</v>
      </c>
      <c r="D476" s="64" t="s">
        <v>10</v>
      </c>
      <c r="E476" s="39" t="s">
        <v>55</v>
      </c>
      <c r="F476" s="40">
        <v>7.51</v>
      </c>
      <c r="G476" s="40">
        <v>3.69</v>
      </c>
      <c r="H476" s="39">
        <f t="shared" si="276"/>
        <v>11.2</v>
      </c>
      <c r="I476" s="41">
        <f t="shared" si="290"/>
        <v>7.51</v>
      </c>
      <c r="J476" s="41">
        <f t="shared" si="291"/>
        <v>3.69</v>
      </c>
      <c r="K476" s="41">
        <f t="shared" si="292"/>
        <v>11.2</v>
      </c>
      <c r="L476" s="1"/>
      <c r="M476" s="1"/>
      <c r="N476" s="1"/>
    </row>
    <row r="477" spans="1:20" ht="38.25" x14ac:dyDescent="0.2">
      <c r="A477" s="38" t="s">
        <v>1189</v>
      </c>
      <c r="B477" s="55" t="s">
        <v>891</v>
      </c>
      <c r="C477" s="69" t="s">
        <v>1007</v>
      </c>
      <c r="D477" s="64" t="s">
        <v>10</v>
      </c>
      <c r="E477" s="39" t="s">
        <v>55</v>
      </c>
      <c r="F477" s="40">
        <v>7.51</v>
      </c>
      <c r="G477" s="40">
        <v>3.69</v>
      </c>
      <c r="H477" s="39">
        <f t="shared" si="276"/>
        <v>11.2</v>
      </c>
      <c r="I477" s="41">
        <f t="shared" si="290"/>
        <v>7.51</v>
      </c>
      <c r="J477" s="41">
        <f t="shared" si="291"/>
        <v>3.69</v>
      </c>
      <c r="K477" s="41">
        <f t="shared" si="292"/>
        <v>11.2</v>
      </c>
      <c r="L477" s="1"/>
      <c r="M477" s="7" t="s">
        <v>47</v>
      </c>
      <c r="N477" s="8"/>
      <c r="O477" s="1"/>
      <c r="P477" s="1"/>
      <c r="Q477" s="1"/>
      <c r="R477" s="1"/>
      <c r="S477" s="1"/>
      <c r="T477" s="1"/>
    </row>
    <row r="478" spans="1:20" ht="12.75" x14ac:dyDescent="0.2">
      <c r="A478" s="10">
        <v>57</v>
      </c>
      <c r="B478" s="54"/>
      <c r="C478" s="70" t="s">
        <v>892</v>
      </c>
      <c r="D478" s="63"/>
      <c r="E478" s="11"/>
      <c r="F478" s="138"/>
      <c r="G478" s="138"/>
      <c r="H478" s="11"/>
      <c r="I478" s="9">
        <f>SUM(I479:I483)</f>
        <v>8002.05</v>
      </c>
      <c r="J478" s="9">
        <f t="shared" ref="J478:K478" si="293">SUM(J479:J483)</f>
        <v>7053.21</v>
      </c>
      <c r="K478" s="9">
        <f t="shared" si="293"/>
        <v>15055.26</v>
      </c>
      <c r="L478" s="1"/>
      <c r="M478" s="7" t="s">
        <v>47</v>
      </c>
      <c r="N478" s="8"/>
      <c r="O478" s="1"/>
      <c r="P478" s="1"/>
      <c r="Q478" s="1"/>
      <c r="R478" s="1"/>
      <c r="S478" s="1"/>
      <c r="T478" s="1"/>
    </row>
    <row r="479" spans="1:20" ht="25.5" x14ac:dyDescent="0.2">
      <c r="A479" s="38" t="s">
        <v>1190</v>
      </c>
      <c r="B479" s="55" t="s">
        <v>169</v>
      </c>
      <c r="C479" s="69" t="s">
        <v>893</v>
      </c>
      <c r="D479" s="64" t="s">
        <v>217</v>
      </c>
      <c r="E479" s="39" t="s">
        <v>894</v>
      </c>
      <c r="F479" s="40">
        <v>2.2599999999999998</v>
      </c>
      <c r="G479" s="40">
        <v>2.14</v>
      </c>
      <c r="H479" s="39">
        <f t="shared" ref="H479:H483" si="294">F479+G479</f>
        <v>4.4000000000000004</v>
      </c>
      <c r="I479" s="41">
        <f t="shared" ref="I479:I483" si="295">F479*E479</f>
        <v>848.56</v>
      </c>
      <c r="J479" s="41">
        <f t="shared" ref="J479:J483" si="296">G479*E479</f>
        <v>803.51</v>
      </c>
      <c r="K479" s="41">
        <f t="shared" ref="K479:K483" si="297">I479+J479</f>
        <v>1652.07</v>
      </c>
      <c r="L479" s="1"/>
      <c r="M479" s="7" t="s">
        <v>47</v>
      </c>
      <c r="N479" s="8"/>
      <c r="O479" s="1"/>
      <c r="P479" s="1"/>
      <c r="Q479" s="1"/>
      <c r="R479" s="1"/>
      <c r="S479" s="1"/>
      <c r="T479" s="1"/>
    </row>
    <row r="480" spans="1:20" ht="25.5" x14ac:dyDescent="0.2">
      <c r="A480" s="38" t="s">
        <v>1191</v>
      </c>
      <c r="B480" s="55" t="s">
        <v>173</v>
      </c>
      <c r="C480" s="69" t="s">
        <v>174</v>
      </c>
      <c r="D480" s="64" t="s">
        <v>217</v>
      </c>
      <c r="E480" s="39" t="s">
        <v>894</v>
      </c>
      <c r="F480" s="40">
        <v>11.2</v>
      </c>
      <c r="G480" s="40">
        <v>11.6</v>
      </c>
      <c r="H480" s="39">
        <f t="shared" si="294"/>
        <v>22.8</v>
      </c>
      <c r="I480" s="41">
        <f t="shared" si="295"/>
        <v>4205.26</v>
      </c>
      <c r="J480" s="41">
        <f t="shared" si="296"/>
        <v>4355.45</v>
      </c>
      <c r="K480" s="41">
        <f t="shared" si="297"/>
        <v>8560.7099999999991</v>
      </c>
      <c r="L480" s="1"/>
      <c r="M480" s="7" t="s">
        <v>47</v>
      </c>
      <c r="N480" s="8"/>
      <c r="O480" s="1"/>
      <c r="P480" s="1"/>
      <c r="Q480" s="1"/>
      <c r="R480" s="1"/>
      <c r="S480" s="1"/>
      <c r="T480" s="1"/>
    </row>
    <row r="481" spans="1:20" ht="25.5" x14ac:dyDescent="0.2">
      <c r="A481" s="38" t="s">
        <v>1192</v>
      </c>
      <c r="B481" s="55" t="s">
        <v>170</v>
      </c>
      <c r="C481" s="69" t="s">
        <v>1008</v>
      </c>
      <c r="D481" s="64" t="s">
        <v>217</v>
      </c>
      <c r="E481" s="39" t="s">
        <v>895</v>
      </c>
      <c r="F481" s="40">
        <v>8.14</v>
      </c>
      <c r="G481" s="40">
        <v>5.23</v>
      </c>
      <c r="H481" s="39">
        <f t="shared" si="294"/>
        <v>13.37</v>
      </c>
      <c r="I481" s="41">
        <f t="shared" si="295"/>
        <v>2002.44</v>
      </c>
      <c r="J481" s="41">
        <f t="shared" si="296"/>
        <v>1286.58</v>
      </c>
      <c r="K481" s="41">
        <f t="shared" si="297"/>
        <v>3289.02</v>
      </c>
      <c r="L481" s="1"/>
      <c r="M481" s="1"/>
      <c r="N481" s="1"/>
    </row>
    <row r="482" spans="1:20" ht="25.5" x14ac:dyDescent="0.2">
      <c r="A482" s="38" t="s">
        <v>1193</v>
      </c>
      <c r="B482" s="55" t="s">
        <v>170</v>
      </c>
      <c r="C482" s="69" t="s">
        <v>1009</v>
      </c>
      <c r="D482" s="64" t="s">
        <v>217</v>
      </c>
      <c r="E482" s="39" t="s">
        <v>896</v>
      </c>
      <c r="F482" s="40">
        <v>8.14</v>
      </c>
      <c r="G482" s="40">
        <v>5.23</v>
      </c>
      <c r="H482" s="39">
        <f t="shared" si="294"/>
        <v>13.37</v>
      </c>
      <c r="I482" s="41">
        <f t="shared" si="295"/>
        <v>784.78</v>
      </c>
      <c r="J482" s="41">
        <f t="shared" si="296"/>
        <v>504.22</v>
      </c>
      <c r="K482" s="41">
        <f t="shared" si="297"/>
        <v>1289</v>
      </c>
      <c r="L482" s="1"/>
      <c r="M482" s="1"/>
      <c r="N482" s="1"/>
    </row>
    <row r="483" spans="1:20" ht="25.5" x14ac:dyDescent="0.2">
      <c r="A483" s="38" t="s">
        <v>1194</v>
      </c>
      <c r="B483" s="55" t="s">
        <v>170</v>
      </c>
      <c r="C483" s="69" t="s">
        <v>1010</v>
      </c>
      <c r="D483" s="64" t="s">
        <v>217</v>
      </c>
      <c r="E483" s="39" t="s">
        <v>897</v>
      </c>
      <c r="F483" s="40">
        <v>8.14</v>
      </c>
      <c r="G483" s="40">
        <v>5.23</v>
      </c>
      <c r="H483" s="39">
        <f t="shared" si="294"/>
        <v>13.37</v>
      </c>
      <c r="I483" s="41">
        <f t="shared" si="295"/>
        <v>161.01</v>
      </c>
      <c r="J483" s="41">
        <f t="shared" si="296"/>
        <v>103.45</v>
      </c>
      <c r="K483" s="41">
        <f t="shared" si="297"/>
        <v>264.45999999999998</v>
      </c>
      <c r="L483" s="1"/>
      <c r="M483" s="1"/>
      <c r="N483" s="1"/>
    </row>
    <row r="484" spans="1:20" ht="12.75" x14ac:dyDescent="0.2">
      <c r="A484" s="10">
        <v>58</v>
      </c>
      <c r="B484" s="54"/>
      <c r="C484" s="70" t="s">
        <v>898</v>
      </c>
      <c r="D484" s="63"/>
      <c r="E484" s="11"/>
      <c r="F484" s="138"/>
      <c r="G484" s="138"/>
      <c r="H484" s="11"/>
      <c r="I484" s="9">
        <f>SUM(I485:I486)</f>
        <v>803.31</v>
      </c>
      <c r="J484" s="9">
        <f t="shared" ref="J484:K484" si="298">SUM(J485:J486)</f>
        <v>585.9</v>
      </c>
      <c r="K484" s="9">
        <f t="shared" si="298"/>
        <v>1389.21</v>
      </c>
      <c r="L484" s="1"/>
      <c r="M484" s="7" t="s">
        <v>47</v>
      </c>
      <c r="N484" s="8"/>
      <c r="O484" s="1"/>
      <c r="P484" s="1"/>
      <c r="Q484" s="1"/>
      <c r="R484" s="1"/>
      <c r="S484" s="1"/>
      <c r="T484" s="1"/>
    </row>
    <row r="485" spans="1:20" ht="25.5" x14ac:dyDescent="0.2">
      <c r="A485" s="38" t="s">
        <v>929</v>
      </c>
      <c r="B485" s="55" t="s">
        <v>736</v>
      </c>
      <c r="C485" s="69" t="s">
        <v>737</v>
      </c>
      <c r="D485" s="64" t="s">
        <v>217</v>
      </c>
      <c r="E485" s="39" t="s">
        <v>899</v>
      </c>
      <c r="F485" s="40">
        <v>0.83</v>
      </c>
      <c r="G485" s="40">
        <v>1.84</v>
      </c>
      <c r="H485" s="39">
        <f t="shared" ref="H485:H486" si="299">F485+G485</f>
        <v>2.67</v>
      </c>
      <c r="I485" s="41">
        <f t="shared" ref="I485:I486" si="300">F485*E485</f>
        <v>34.840000000000003</v>
      </c>
      <c r="J485" s="41">
        <f t="shared" ref="J485:J486" si="301">G485*E485</f>
        <v>77.22</v>
      </c>
      <c r="K485" s="41">
        <f t="shared" ref="K485:K486" si="302">I485+J485</f>
        <v>112.06</v>
      </c>
      <c r="L485" s="1"/>
      <c r="M485" s="7" t="s">
        <v>47</v>
      </c>
      <c r="N485" s="8"/>
      <c r="O485" s="1"/>
      <c r="P485" s="1"/>
      <c r="Q485" s="1"/>
      <c r="R485" s="1"/>
      <c r="S485" s="1"/>
      <c r="T485" s="1"/>
    </row>
    <row r="486" spans="1:20" ht="25.5" x14ac:dyDescent="0.2">
      <c r="A486" s="38" t="s">
        <v>930</v>
      </c>
      <c r="B486" s="55" t="s">
        <v>900</v>
      </c>
      <c r="C486" s="69" t="s">
        <v>901</v>
      </c>
      <c r="D486" s="64" t="s">
        <v>217</v>
      </c>
      <c r="E486" s="39" t="s">
        <v>899</v>
      </c>
      <c r="F486" s="40">
        <v>18.309999999999999</v>
      </c>
      <c r="G486" s="40">
        <v>12.12</v>
      </c>
      <c r="H486" s="39">
        <f t="shared" si="299"/>
        <v>30.43</v>
      </c>
      <c r="I486" s="41">
        <f t="shared" si="300"/>
        <v>768.47</v>
      </c>
      <c r="J486" s="41">
        <f t="shared" si="301"/>
        <v>508.68</v>
      </c>
      <c r="K486" s="41">
        <f t="shared" si="302"/>
        <v>1277.1500000000001</v>
      </c>
      <c r="L486" s="1"/>
      <c r="M486" s="7" t="s">
        <v>47</v>
      </c>
      <c r="N486" s="8"/>
      <c r="O486" s="1"/>
      <c r="P486" s="1"/>
      <c r="Q486" s="1"/>
      <c r="R486" s="1"/>
      <c r="S486" s="1"/>
      <c r="T486" s="1"/>
    </row>
    <row r="487" spans="1:20" ht="12.75" x14ac:dyDescent="0.2">
      <c r="A487" s="10">
        <v>59</v>
      </c>
      <c r="B487" s="54"/>
      <c r="C487" s="70" t="s">
        <v>902</v>
      </c>
      <c r="D487" s="63"/>
      <c r="E487" s="11"/>
      <c r="F487" s="138"/>
      <c r="G487" s="138"/>
      <c r="H487" s="11"/>
      <c r="I487" s="9">
        <f>SUM(I488)</f>
        <v>3689.83</v>
      </c>
      <c r="J487" s="9">
        <f t="shared" ref="J487:K487" si="303">SUM(J488)</f>
        <v>1986.83</v>
      </c>
      <c r="K487" s="9">
        <f t="shared" si="303"/>
        <v>5676.66</v>
      </c>
      <c r="L487" s="1"/>
      <c r="M487" s="1"/>
      <c r="N487" s="1"/>
    </row>
    <row r="488" spans="1:20" ht="25.5" x14ac:dyDescent="0.2">
      <c r="A488" s="38" t="s">
        <v>931</v>
      </c>
      <c r="B488" s="55" t="s">
        <v>107</v>
      </c>
      <c r="C488" s="69" t="s">
        <v>1011</v>
      </c>
      <c r="D488" s="64" t="s">
        <v>108</v>
      </c>
      <c r="E488" s="39">
        <v>1</v>
      </c>
      <c r="F488" s="40">
        <v>3689.83</v>
      </c>
      <c r="G488" s="40">
        <v>1986.83</v>
      </c>
      <c r="H488" s="39">
        <f t="shared" ref="H488" si="304">F488+G488</f>
        <v>5676.66</v>
      </c>
      <c r="I488" s="41">
        <f t="shared" ref="I488" si="305">F488*E488</f>
        <v>3689.83</v>
      </c>
      <c r="J488" s="41">
        <f t="shared" ref="J488" si="306">G488*E488</f>
        <v>1986.83</v>
      </c>
      <c r="K488" s="41">
        <f t="shared" ref="K488" si="307">I488+J488</f>
        <v>5676.66</v>
      </c>
      <c r="L488" s="1"/>
      <c r="M488" s="7" t="s">
        <v>47</v>
      </c>
      <c r="N488" s="8"/>
      <c r="O488" s="1"/>
      <c r="P488" s="1"/>
      <c r="Q488" s="1"/>
      <c r="R488" s="1"/>
      <c r="S488" s="1"/>
      <c r="T488" s="1"/>
    </row>
    <row r="489" spans="1:20" ht="12.75" x14ac:dyDescent="0.2">
      <c r="A489" s="10">
        <v>60</v>
      </c>
      <c r="B489" s="54"/>
      <c r="C489" s="70" t="s">
        <v>904</v>
      </c>
      <c r="D489" s="63"/>
      <c r="E489" s="11"/>
      <c r="F489" s="138"/>
      <c r="G489" s="138"/>
      <c r="H489" s="11"/>
      <c r="I489" s="9">
        <f>SUM(I490:I492)</f>
        <v>2148.15</v>
      </c>
      <c r="J489" s="9">
        <f t="shared" ref="J489:K489" si="308">SUM(J490:J492)</f>
        <v>221.8</v>
      </c>
      <c r="K489" s="9">
        <f t="shared" si="308"/>
        <v>2369.9499999999998</v>
      </c>
      <c r="L489" s="1"/>
      <c r="M489" s="7" t="s">
        <v>47</v>
      </c>
      <c r="N489" s="8"/>
      <c r="O489" s="1"/>
      <c r="P489" s="1"/>
      <c r="Q489" s="1"/>
      <c r="R489" s="1"/>
      <c r="S489" s="1"/>
      <c r="T489" s="1"/>
    </row>
    <row r="490" spans="1:20" ht="38.25" x14ac:dyDescent="0.2">
      <c r="A490" s="38" t="s">
        <v>932</v>
      </c>
      <c r="B490" s="55" t="s">
        <v>198</v>
      </c>
      <c r="C490" s="69" t="s">
        <v>199</v>
      </c>
      <c r="D490" s="64" t="s">
        <v>218</v>
      </c>
      <c r="E490" s="39">
        <v>10</v>
      </c>
      <c r="F490" s="40">
        <v>95.86</v>
      </c>
      <c r="G490" s="40">
        <v>11.09</v>
      </c>
      <c r="H490" s="39">
        <f t="shared" ref="H490:H492" si="309">F490+G490</f>
        <v>106.95</v>
      </c>
      <c r="I490" s="41">
        <f t="shared" ref="I490:I492" si="310">F490*E490</f>
        <v>958.6</v>
      </c>
      <c r="J490" s="41">
        <f t="shared" ref="J490:J492" si="311">G490*E490</f>
        <v>110.9</v>
      </c>
      <c r="K490" s="41">
        <f t="shared" ref="K490:K492" si="312">I490+J490</f>
        <v>1069.5</v>
      </c>
      <c r="L490" s="1"/>
      <c r="M490" s="1"/>
      <c r="N490" s="1"/>
    </row>
    <row r="491" spans="1:20" ht="38.25" x14ac:dyDescent="0.2">
      <c r="A491" s="38" t="s">
        <v>1095</v>
      </c>
      <c r="B491" s="55" t="s">
        <v>200</v>
      </c>
      <c r="C491" s="69" t="s">
        <v>201</v>
      </c>
      <c r="D491" s="64" t="s">
        <v>218</v>
      </c>
      <c r="E491" s="39" t="s">
        <v>73</v>
      </c>
      <c r="F491" s="40">
        <v>123.02</v>
      </c>
      <c r="G491" s="40">
        <v>11.09</v>
      </c>
      <c r="H491" s="39">
        <f t="shared" si="309"/>
        <v>134.11000000000001</v>
      </c>
      <c r="I491" s="41">
        <f t="shared" si="310"/>
        <v>615.1</v>
      </c>
      <c r="J491" s="41">
        <f t="shared" si="311"/>
        <v>55.45</v>
      </c>
      <c r="K491" s="41">
        <f t="shared" si="312"/>
        <v>670.55</v>
      </c>
      <c r="L491" s="1"/>
      <c r="M491" s="1"/>
      <c r="N491" s="1"/>
    </row>
    <row r="492" spans="1:20" ht="25.5" x14ac:dyDescent="0.2">
      <c r="A492" s="38" t="s">
        <v>1195</v>
      </c>
      <c r="B492" s="55" t="s">
        <v>196</v>
      </c>
      <c r="C492" s="69" t="s">
        <v>197</v>
      </c>
      <c r="D492" s="64" t="s">
        <v>218</v>
      </c>
      <c r="E492" s="39" t="s">
        <v>73</v>
      </c>
      <c r="F492" s="40">
        <v>114.89</v>
      </c>
      <c r="G492" s="40">
        <v>11.09</v>
      </c>
      <c r="H492" s="39">
        <f t="shared" si="309"/>
        <v>125.98</v>
      </c>
      <c r="I492" s="41">
        <f t="shared" si="310"/>
        <v>574.45000000000005</v>
      </c>
      <c r="J492" s="41">
        <f t="shared" si="311"/>
        <v>55.45</v>
      </c>
      <c r="K492" s="41">
        <f t="shared" si="312"/>
        <v>629.9</v>
      </c>
      <c r="L492" s="1"/>
      <c r="M492" s="7" t="s">
        <v>47</v>
      </c>
      <c r="N492" s="8"/>
      <c r="O492" s="1"/>
      <c r="P492" s="1"/>
      <c r="Q492" s="1"/>
      <c r="R492" s="1"/>
      <c r="S492" s="1"/>
      <c r="T492" s="1"/>
    </row>
    <row r="493" spans="1:20" ht="12.75" x14ac:dyDescent="0.2">
      <c r="A493" s="10">
        <v>61</v>
      </c>
      <c r="B493" s="54"/>
      <c r="C493" s="70" t="s">
        <v>905</v>
      </c>
      <c r="D493" s="63"/>
      <c r="E493" s="11"/>
      <c r="F493" s="138"/>
      <c r="G493" s="138"/>
      <c r="H493" s="11"/>
      <c r="I493" s="9">
        <f>SUM(I494:I495)</f>
        <v>260.2</v>
      </c>
      <c r="J493" s="9">
        <f t="shared" ref="J493:K493" si="313">SUM(J494:J495)</f>
        <v>185.7</v>
      </c>
      <c r="K493" s="9">
        <f t="shared" si="313"/>
        <v>445.9</v>
      </c>
      <c r="L493" s="1"/>
      <c r="M493" s="7" t="s">
        <v>47</v>
      </c>
      <c r="N493" s="8"/>
      <c r="O493" s="1"/>
      <c r="P493" s="1"/>
      <c r="Q493" s="1"/>
      <c r="R493" s="1"/>
      <c r="S493" s="1"/>
      <c r="T493" s="1"/>
    </row>
    <row r="494" spans="1:20" ht="25.5" x14ac:dyDescent="0.2">
      <c r="A494" s="38" t="s">
        <v>1096</v>
      </c>
      <c r="B494" s="55" t="s">
        <v>205</v>
      </c>
      <c r="C494" s="69" t="s">
        <v>206</v>
      </c>
      <c r="D494" s="64" t="s">
        <v>71</v>
      </c>
      <c r="E494" s="39">
        <v>10</v>
      </c>
      <c r="F494" s="40">
        <v>6.02</v>
      </c>
      <c r="G494" s="40">
        <v>18.57</v>
      </c>
      <c r="H494" s="39">
        <f t="shared" ref="H494:H495" si="314">F494+G494</f>
        <v>24.59</v>
      </c>
      <c r="I494" s="41">
        <f t="shared" ref="I494:I495" si="315">F494*E494</f>
        <v>60.2</v>
      </c>
      <c r="J494" s="41">
        <f t="shared" ref="J494:J495" si="316">G494*E494</f>
        <v>185.7</v>
      </c>
      <c r="K494" s="47">
        <f t="shared" ref="K494:K495" si="317">I494+J494</f>
        <v>245.9</v>
      </c>
      <c r="L494" s="1"/>
      <c r="M494" s="1"/>
      <c r="N494" s="1"/>
    </row>
    <row r="495" spans="1:20" ht="63.75" x14ac:dyDescent="0.2">
      <c r="A495" s="38" t="s">
        <v>1196</v>
      </c>
      <c r="B495" s="55" t="s">
        <v>202</v>
      </c>
      <c r="C495" s="69" t="s">
        <v>203</v>
      </c>
      <c r="D495" s="64" t="s">
        <v>204</v>
      </c>
      <c r="E495" s="39">
        <v>10</v>
      </c>
      <c r="F495" s="40">
        <v>20</v>
      </c>
      <c r="G495" s="40">
        <v>0</v>
      </c>
      <c r="H495" s="39">
        <f t="shared" si="314"/>
        <v>20</v>
      </c>
      <c r="I495" s="41">
        <f t="shared" si="315"/>
        <v>200</v>
      </c>
      <c r="J495" s="42">
        <f t="shared" si="316"/>
        <v>0</v>
      </c>
      <c r="K495" s="48">
        <f t="shared" si="317"/>
        <v>200</v>
      </c>
      <c r="L495" s="1"/>
      <c r="M495" s="1"/>
      <c r="N495" s="1"/>
    </row>
    <row r="496" spans="1:20" ht="12.75" x14ac:dyDescent="0.2">
      <c r="A496" s="10">
        <v>62</v>
      </c>
      <c r="B496" s="54"/>
      <c r="C496" s="70" t="s">
        <v>906</v>
      </c>
      <c r="D496" s="63"/>
      <c r="E496" s="11"/>
      <c r="F496" s="138"/>
      <c r="G496" s="138"/>
      <c r="H496" s="11"/>
      <c r="I496" s="9">
        <f>SUM(I497:I498)</f>
        <v>2165</v>
      </c>
      <c r="J496" s="9">
        <f t="shared" ref="J496:K496" si="318">SUM(J497:J498)</f>
        <v>1290</v>
      </c>
      <c r="K496" s="9">
        <f t="shared" si="318"/>
        <v>3455</v>
      </c>
      <c r="L496" s="1"/>
      <c r="M496" s="7"/>
      <c r="N496" s="8"/>
      <c r="O496" s="1"/>
      <c r="P496" s="1"/>
      <c r="Q496" s="1"/>
      <c r="R496" s="1"/>
      <c r="S496" s="1"/>
      <c r="T496" s="1"/>
    </row>
    <row r="497" spans="1:20" ht="24" x14ac:dyDescent="0.2">
      <c r="A497" s="38" t="s">
        <v>1197</v>
      </c>
      <c r="B497" s="55" t="s">
        <v>192</v>
      </c>
      <c r="C497" s="69" t="s">
        <v>193</v>
      </c>
      <c r="D497" s="64" t="s">
        <v>10</v>
      </c>
      <c r="E497" s="39" t="s">
        <v>55</v>
      </c>
      <c r="F497" s="40">
        <v>1200</v>
      </c>
      <c r="G497" s="40">
        <v>0</v>
      </c>
      <c r="H497" s="39">
        <f t="shared" ref="H497:H498" si="319">F497+G497</f>
        <v>1200</v>
      </c>
      <c r="I497" s="41">
        <f t="shared" ref="I497:I498" si="320">F497*E497</f>
        <v>1200</v>
      </c>
      <c r="J497" s="42">
        <f t="shared" ref="J497:J498" si="321">G497*E497</f>
        <v>0</v>
      </c>
      <c r="K497" s="48">
        <f t="shared" ref="K497:K498" si="322">I497+J497</f>
        <v>1200</v>
      </c>
      <c r="L497" s="1"/>
      <c r="M497" s="1"/>
      <c r="N497" s="1"/>
    </row>
    <row r="498" spans="1:20" ht="12.75" x14ac:dyDescent="0.2">
      <c r="A498" s="38" t="s">
        <v>1198</v>
      </c>
      <c r="B498" s="55" t="s">
        <v>194</v>
      </c>
      <c r="C498" s="69" t="s">
        <v>195</v>
      </c>
      <c r="D498" s="64" t="s">
        <v>217</v>
      </c>
      <c r="E498" s="39" t="s">
        <v>907</v>
      </c>
      <c r="F498" s="40">
        <v>1.93</v>
      </c>
      <c r="G498" s="40">
        <v>2.58</v>
      </c>
      <c r="H498" s="39">
        <f t="shared" si="319"/>
        <v>4.51</v>
      </c>
      <c r="I498" s="41">
        <f t="shared" si="320"/>
        <v>965</v>
      </c>
      <c r="J498" s="42">
        <f t="shared" si="321"/>
        <v>1290</v>
      </c>
      <c r="K498" s="48">
        <f t="shared" si="322"/>
        <v>2255</v>
      </c>
      <c r="L498" s="1"/>
      <c r="M498" s="1"/>
      <c r="N498" s="1"/>
    </row>
    <row r="499" spans="1:20" ht="12.75" x14ac:dyDescent="0.2">
      <c r="A499" s="10">
        <v>63</v>
      </c>
      <c r="B499" s="54"/>
      <c r="C499" s="70" t="s">
        <v>208</v>
      </c>
      <c r="D499" s="63"/>
      <c r="E499" s="11"/>
      <c r="F499" s="138"/>
      <c r="G499" s="138"/>
      <c r="H499" s="11"/>
      <c r="I499" s="9">
        <f>SUM(I500)</f>
        <v>0</v>
      </c>
      <c r="J499" s="9">
        <f t="shared" ref="J499:K499" si="323">SUM(J500)</f>
        <v>46863.32</v>
      </c>
      <c r="K499" s="9">
        <f t="shared" si="323"/>
        <v>46863.32</v>
      </c>
      <c r="L499" s="1"/>
      <c r="M499" s="168"/>
      <c r="N499" s="8"/>
      <c r="O499" s="1"/>
      <c r="P499" s="1"/>
      <c r="Q499" s="1"/>
      <c r="R499" s="1"/>
      <c r="S499" s="1"/>
      <c r="T499" s="1"/>
    </row>
    <row r="500" spans="1:20" ht="12.75" x14ac:dyDescent="0.2">
      <c r="A500" s="38" t="s">
        <v>1199</v>
      </c>
      <c r="B500" s="55" t="s">
        <v>935</v>
      </c>
      <c r="C500" s="69" t="s">
        <v>208</v>
      </c>
      <c r="D500" s="64" t="s">
        <v>936</v>
      </c>
      <c r="E500" s="39" t="s">
        <v>55</v>
      </c>
      <c r="F500" s="40">
        <v>0</v>
      </c>
      <c r="G500" s="40">
        <v>46863.32</v>
      </c>
      <c r="H500" s="39">
        <f t="shared" ref="H500" si="324">F500+G500</f>
        <v>46863.32</v>
      </c>
      <c r="I500" s="41">
        <f>F500*E500</f>
        <v>0</v>
      </c>
      <c r="J500" s="42">
        <f t="shared" ref="J500" si="325">G500*E500</f>
        <v>46863.32</v>
      </c>
      <c r="K500" s="48">
        <f>I500+J500</f>
        <v>46863.32</v>
      </c>
      <c r="L500" s="43"/>
      <c r="M500" s="169"/>
      <c r="N500" s="44"/>
      <c r="O500" s="1"/>
      <c r="P500" s="1"/>
      <c r="Q500" s="1"/>
      <c r="R500" s="1"/>
      <c r="S500" s="1"/>
      <c r="T500" s="1"/>
    </row>
    <row r="501" spans="1:20" ht="16.5" customHeight="1" x14ac:dyDescent="0.2">
      <c r="A501" s="13"/>
      <c r="B501" s="56"/>
      <c r="C501" s="71"/>
      <c r="D501" s="65"/>
      <c r="E501" s="14"/>
      <c r="F501" s="14"/>
      <c r="G501" s="14"/>
      <c r="H501" s="14"/>
      <c r="I501" s="196" t="s">
        <v>211</v>
      </c>
      <c r="J501" s="197"/>
      <c r="K501" s="49">
        <f>I145+I184+I197+I204+I211+I216+I221+I255+I267+I329+I336+I341+I344+I354+I367+I373+I382+I384+I386+I389+I395+I398+I402+I410+I416+I421+I423+I433+I445+I457+I459+I465+I467+I478+I484+I487+I489+I493+I496+I499+I463</f>
        <v>991690.87</v>
      </c>
      <c r="L501" s="23"/>
      <c r="M501" s="45"/>
      <c r="N501" s="167"/>
      <c r="O501" s="26"/>
      <c r="P501" s="26"/>
    </row>
    <row r="502" spans="1:20" ht="17.25" customHeight="1" x14ac:dyDescent="0.2">
      <c r="A502" s="13"/>
      <c r="B502" s="57"/>
      <c r="C502" s="137" t="s">
        <v>48</v>
      </c>
      <c r="D502" s="65"/>
      <c r="E502" s="14"/>
      <c r="F502" s="15" t="s">
        <v>11</v>
      </c>
      <c r="G502" s="14"/>
      <c r="H502" s="14"/>
      <c r="I502" s="196" t="s">
        <v>212</v>
      </c>
      <c r="J502" s="197"/>
      <c r="K502" s="49">
        <f>J145+J184+J197+J204+J211+J216+J221+J255+J267+J329+J336+J341+J344+J354+J367+J373+J382+J384+J386+J389+J395+J398+J402+J410+J416+J421+J423+J433+J445+J457+J459+J465+J467+J478+J484+J487+J489+J493+J496+J499+J463</f>
        <v>396229.48</v>
      </c>
      <c r="L502" s="46"/>
      <c r="M502" s="133"/>
      <c r="N502" s="43"/>
      <c r="O502" s="139"/>
      <c r="P502" s="26"/>
    </row>
    <row r="503" spans="1:20" ht="15.75" customHeight="1" x14ac:dyDescent="0.25">
      <c r="A503" s="13"/>
      <c r="B503" s="57"/>
      <c r="C503" s="137" t="s">
        <v>49</v>
      </c>
      <c r="D503" s="65"/>
      <c r="E503" s="14"/>
      <c r="F503" s="16">
        <f>'BDI DEMONSTRATIVO'!D17</f>
        <v>0.22470000000000001</v>
      </c>
      <c r="G503" s="14"/>
      <c r="H503" s="14"/>
      <c r="I503" s="196" t="s">
        <v>213</v>
      </c>
      <c r="J503" s="197"/>
      <c r="K503" s="49">
        <f>K501+K502</f>
        <v>1387920.35</v>
      </c>
      <c r="L503" s="21"/>
      <c r="M503" s="21"/>
      <c r="N503" s="67"/>
      <c r="O503" s="139"/>
      <c r="P503" s="26"/>
    </row>
    <row r="504" spans="1:20" ht="18.75" customHeight="1" x14ac:dyDescent="0.2">
      <c r="A504" s="13"/>
      <c r="B504" s="57"/>
      <c r="C504" s="137" t="s">
        <v>915</v>
      </c>
      <c r="D504" s="65"/>
      <c r="E504" s="14"/>
      <c r="F504" s="14"/>
      <c r="G504" s="14"/>
      <c r="H504" s="14"/>
      <c r="I504" s="196" t="s">
        <v>214</v>
      </c>
      <c r="J504" s="197"/>
      <c r="K504" s="49">
        <f>K503*F503</f>
        <v>311865.7</v>
      </c>
      <c r="L504" s="1"/>
      <c r="M504" s="21"/>
      <c r="N504" s="1"/>
    </row>
    <row r="505" spans="1:20" ht="18" customHeight="1" x14ac:dyDescent="0.2">
      <c r="A505" s="17"/>
      <c r="B505" s="58"/>
      <c r="C505" s="71"/>
      <c r="D505" s="66"/>
      <c r="E505" s="18"/>
      <c r="F505" s="18"/>
      <c r="G505" s="18"/>
      <c r="H505" s="18"/>
      <c r="I505" s="202" t="s">
        <v>1114</v>
      </c>
      <c r="J505" s="202"/>
      <c r="K505" s="28">
        <f>K503+K504</f>
        <v>1699786.05</v>
      </c>
      <c r="L505" s="1"/>
      <c r="M505" s="21"/>
      <c r="N505" s="1"/>
      <c r="S505" s="78"/>
    </row>
    <row r="506" spans="1:20" s="136" customFormat="1" ht="18" customHeight="1" x14ac:dyDescent="0.2">
      <c r="A506" s="216" t="s">
        <v>1115</v>
      </c>
      <c r="B506" s="216"/>
      <c r="C506" s="216"/>
      <c r="D506" s="216"/>
      <c r="E506" s="216"/>
      <c r="F506" s="216"/>
      <c r="G506" s="216"/>
      <c r="H506" s="216"/>
      <c r="I506" s="216"/>
      <c r="J506" s="216"/>
      <c r="K506" s="170">
        <f>K505+K143</f>
        <v>2496240.7400000002</v>
      </c>
      <c r="L506" s="1"/>
      <c r="M506" s="21"/>
      <c r="N506" s="1"/>
      <c r="S506" s="78"/>
    </row>
    <row r="507" spans="1:20" ht="12.75" customHeight="1" x14ac:dyDescent="0.2">
      <c r="A507" s="209" t="s">
        <v>1313</v>
      </c>
      <c r="B507" s="210"/>
      <c r="C507" s="210"/>
      <c r="D507" s="210"/>
      <c r="E507" s="210"/>
      <c r="F507" s="210"/>
      <c r="G507" s="210"/>
      <c r="H507" s="210"/>
      <c r="I507" s="210"/>
      <c r="J507" s="210"/>
      <c r="K507" s="211"/>
      <c r="L507" s="1"/>
      <c r="M507" s="1"/>
      <c r="N507" s="1"/>
    </row>
    <row r="508" spans="1:20" ht="12.75" customHeight="1" thickBot="1" x14ac:dyDescent="0.25">
      <c r="A508" s="212" t="s">
        <v>46</v>
      </c>
      <c r="B508" s="213"/>
      <c r="C508" s="213"/>
      <c r="D508" s="213"/>
      <c r="E508" s="213"/>
      <c r="F508" s="213"/>
      <c r="G508" s="213"/>
      <c r="H508" s="213"/>
      <c r="I508" s="213"/>
      <c r="J508" s="213"/>
      <c r="K508" s="214"/>
      <c r="L508" s="1"/>
      <c r="M508" s="21"/>
      <c r="N508" s="21"/>
      <c r="O508" s="26"/>
    </row>
    <row r="509" spans="1:20" ht="12.75" customHeight="1" x14ac:dyDescent="0.2">
      <c r="A509" s="203" t="s">
        <v>1312</v>
      </c>
      <c r="B509" s="204"/>
      <c r="C509" s="204"/>
      <c r="D509" s="204"/>
      <c r="E509" s="204"/>
      <c r="F509" s="204"/>
      <c r="G509" s="204"/>
      <c r="H509" s="204"/>
      <c r="I509" s="204"/>
      <c r="J509" s="204"/>
      <c r="K509" s="205"/>
      <c r="L509" s="1"/>
      <c r="M509" s="1"/>
      <c r="N509" s="1"/>
    </row>
    <row r="510" spans="1:20" ht="12.75" customHeight="1" thickBot="1" x14ac:dyDescent="0.25">
      <c r="A510" s="206"/>
      <c r="B510" s="207"/>
      <c r="C510" s="207"/>
      <c r="D510" s="207"/>
      <c r="E510" s="207"/>
      <c r="F510" s="207"/>
      <c r="G510" s="207"/>
      <c r="H510" s="207"/>
      <c r="I510" s="207"/>
      <c r="J510" s="207"/>
      <c r="K510" s="208"/>
      <c r="L510" s="1"/>
      <c r="M510" s="1"/>
      <c r="N510" s="1"/>
      <c r="O510" s="26"/>
    </row>
    <row r="511" spans="1:20" ht="23.25" customHeight="1" x14ac:dyDescent="0.2">
      <c r="A511" s="215" t="s">
        <v>1314</v>
      </c>
      <c r="B511" s="215"/>
      <c r="C511" s="215"/>
      <c r="D511" s="215"/>
      <c r="E511" s="215"/>
      <c r="F511" s="215"/>
      <c r="G511" s="215"/>
      <c r="H511" s="215"/>
      <c r="I511" s="215"/>
      <c r="J511" s="215"/>
      <c r="K511" s="215"/>
      <c r="L511" s="1"/>
      <c r="M511" s="1"/>
      <c r="N511" s="1"/>
    </row>
    <row r="512" spans="1:20" ht="12.75" customHeight="1" x14ac:dyDescent="0.2">
      <c r="L512" s="1"/>
      <c r="M512" s="1"/>
      <c r="N512" s="1"/>
      <c r="Q512" s="25"/>
    </row>
    <row r="513" spans="1:17" ht="12.75" customHeight="1" x14ac:dyDescent="0.2">
      <c r="B513" s="59"/>
      <c r="C513" s="72"/>
      <c r="D513" s="50"/>
      <c r="E513" s="19"/>
      <c r="F513" s="19"/>
      <c r="G513" s="19"/>
      <c r="H513" s="20"/>
      <c r="I513" s="20"/>
      <c r="J513" s="20"/>
      <c r="K513" s="20"/>
      <c r="L513" s="1"/>
      <c r="M513" s="21"/>
      <c r="N513" s="1"/>
    </row>
    <row r="514" spans="1:17" ht="12.75" customHeight="1" x14ac:dyDescent="0.2">
      <c r="A514" s="2"/>
      <c r="B514" s="60"/>
      <c r="C514" s="73"/>
      <c r="D514" s="51"/>
      <c r="E514" s="3"/>
      <c r="F514" s="3"/>
      <c r="G514" s="3"/>
      <c r="H514" s="1"/>
      <c r="I514" s="1"/>
      <c r="J514" s="1"/>
      <c r="K514" s="1"/>
      <c r="L514" s="1"/>
      <c r="M514" s="1"/>
      <c r="N514" s="1"/>
    </row>
    <row r="515" spans="1:17" ht="12.75" customHeight="1" x14ac:dyDescent="0.2">
      <c r="A515" s="2"/>
      <c r="B515" s="60"/>
      <c r="C515" s="73"/>
      <c r="D515" s="51"/>
      <c r="E515" s="3"/>
      <c r="F515" s="3"/>
      <c r="G515" s="3"/>
      <c r="H515" s="1"/>
      <c r="I515" s="1"/>
      <c r="J515" s="1"/>
      <c r="K515" s="1"/>
      <c r="L515" s="1"/>
      <c r="M515" s="1"/>
      <c r="N515" s="1"/>
    </row>
    <row r="516" spans="1:17" ht="12.75" customHeight="1" x14ac:dyDescent="0.2">
      <c r="A516" s="2"/>
      <c r="B516" s="60"/>
      <c r="C516" s="73"/>
      <c r="D516" s="51"/>
      <c r="E516" s="3"/>
      <c r="F516" s="3"/>
      <c r="G516" s="3"/>
      <c r="H516" s="1"/>
      <c r="I516" s="1"/>
      <c r="J516" s="1"/>
      <c r="K516" s="1"/>
      <c r="L516" s="1"/>
      <c r="M516" s="1"/>
      <c r="N516" s="1"/>
    </row>
    <row r="517" spans="1:17" ht="12.75" customHeight="1" x14ac:dyDescent="0.2">
      <c r="A517" s="2"/>
      <c r="B517" s="60"/>
      <c r="C517" s="73"/>
      <c r="D517" s="51"/>
      <c r="E517" s="3"/>
      <c r="F517" s="3"/>
      <c r="G517" s="3"/>
      <c r="H517" s="1"/>
      <c r="I517" s="1"/>
      <c r="J517" s="1"/>
      <c r="K517" s="1"/>
      <c r="L517" s="1"/>
      <c r="M517" s="1"/>
      <c r="N517" s="1"/>
      <c r="P517" s="26"/>
      <c r="Q517" s="26"/>
    </row>
    <row r="518" spans="1:17" ht="12.75" customHeight="1" x14ac:dyDescent="0.2">
      <c r="A518" s="2"/>
      <c r="B518" s="60"/>
      <c r="C518" s="73"/>
      <c r="D518" s="51"/>
      <c r="E518" s="3"/>
      <c r="F518" s="3"/>
      <c r="G518" s="3"/>
      <c r="H518" s="1"/>
      <c r="I518" s="1"/>
      <c r="J518" s="1"/>
      <c r="K518" s="1"/>
      <c r="L518" s="1"/>
      <c r="M518" s="1"/>
      <c r="N518" s="1"/>
      <c r="Q518" s="26"/>
    </row>
    <row r="519" spans="1:17" ht="12.75" customHeight="1" x14ac:dyDescent="0.2">
      <c r="A519" s="2"/>
      <c r="B519" s="60"/>
      <c r="C519" s="73"/>
      <c r="D519" s="51"/>
      <c r="E519" s="3"/>
      <c r="F519" s="3"/>
      <c r="G519" s="3"/>
      <c r="H519" s="1"/>
      <c r="I519" s="1"/>
      <c r="J519" s="1"/>
      <c r="K519" s="1"/>
      <c r="L519" s="1"/>
      <c r="M519" s="1"/>
      <c r="N519" s="1"/>
    </row>
    <row r="520" spans="1:17" ht="12.75" customHeight="1" x14ac:dyDescent="0.2">
      <c r="A520" s="2"/>
      <c r="B520" s="60"/>
      <c r="C520" s="73"/>
      <c r="D520" s="51"/>
      <c r="E520" s="3"/>
      <c r="F520" s="3"/>
      <c r="G520" s="3"/>
      <c r="H520" s="1"/>
      <c r="I520" s="1"/>
      <c r="J520" s="1"/>
      <c r="K520" s="1"/>
      <c r="L520" s="1"/>
      <c r="M520" s="1"/>
      <c r="N520" s="1"/>
    </row>
    <row r="521" spans="1:17" ht="12.75" customHeight="1" x14ac:dyDescent="0.2">
      <c r="A521" s="2"/>
      <c r="B521" s="60"/>
      <c r="C521" s="73"/>
      <c r="D521" s="51"/>
      <c r="E521" s="3"/>
      <c r="F521" s="3"/>
      <c r="G521" s="3"/>
      <c r="H521" s="1"/>
      <c r="I521" s="1"/>
      <c r="J521" s="1"/>
      <c r="K521" s="1"/>
      <c r="L521" s="1"/>
      <c r="M521" s="1"/>
      <c r="N521" s="1"/>
    </row>
    <row r="522" spans="1:17" ht="12.75" customHeight="1" x14ac:dyDescent="0.2">
      <c r="A522" s="2"/>
      <c r="B522" s="60"/>
      <c r="C522" s="73"/>
      <c r="D522" s="51"/>
      <c r="E522" s="3"/>
      <c r="F522" s="3"/>
      <c r="G522" s="3"/>
      <c r="H522" s="1"/>
      <c r="I522" s="1"/>
      <c r="J522" s="1"/>
      <c r="K522" s="1"/>
      <c r="L522" s="1"/>
      <c r="M522" s="1"/>
      <c r="N522" s="1"/>
    </row>
    <row r="523" spans="1:17" ht="12.75" customHeight="1" x14ac:dyDescent="0.2">
      <c r="A523" s="2"/>
      <c r="B523" s="60"/>
      <c r="C523" s="73"/>
      <c r="D523" s="51"/>
      <c r="E523" s="3"/>
      <c r="F523" s="3"/>
      <c r="G523" s="3"/>
      <c r="H523" s="1"/>
      <c r="I523" s="1"/>
      <c r="J523" s="1"/>
      <c r="K523" s="1"/>
      <c r="L523" s="1"/>
      <c r="M523" s="1"/>
      <c r="N523" s="1"/>
    </row>
    <row r="524" spans="1:17" ht="12.75" customHeight="1" x14ac:dyDescent="0.2">
      <c r="A524" s="2"/>
      <c r="B524" s="60"/>
      <c r="C524" s="73"/>
      <c r="D524" s="51"/>
      <c r="E524" s="3"/>
      <c r="F524" s="3"/>
      <c r="G524" s="3"/>
      <c r="H524" s="1"/>
      <c r="I524" s="1"/>
      <c r="J524" s="1"/>
      <c r="K524" s="1"/>
      <c r="L524" s="1"/>
      <c r="M524" s="1"/>
      <c r="N524" s="1"/>
    </row>
    <row r="525" spans="1:17" ht="12.75" customHeight="1" x14ac:dyDescent="0.2">
      <c r="A525" s="2"/>
      <c r="B525" s="60"/>
      <c r="C525" s="73"/>
      <c r="D525" s="51"/>
      <c r="E525" s="3"/>
      <c r="F525" s="3"/>
      <c r="G525" s="3"/>
      <c r="H525" s="1"/>
      <c r="I525" s="1"/>
      <c r="J525" s="1"/>
      <c r="K525" s="1"/>
      <c r="L525" s="1"/>
      <c r="M525" s="1"/>
      <c r="N525" s="1"/>
    </row>
    <row r="526" spans="1:17" ht="12.75" customHeight="1" x14ac:dyDescent="0.2">
      <c r="A526" s="2"/>
      <c r="B526" s="60"/>
      <c r="C526" s="73"/>
      <c r="D526" s="51"/>
      <c r="E526" s="3"/>
      <c r="F526" s="3"/>
      <c r="G526" s="3"/>
      <c r="H526" s="1"/>
      <c r="I526" s="1"/>
      <c r="J526" s="1"/>
      <c r="K526" s="1"/>
      <c r="L526" s="1"/>
      <c r="M526" s="1"/>
      <c r="N526" s="1"/>
    </row>
    <row r="527" spans="1:17" ht="12.75" customHeight="1" x14ac:dyDescent="0.2">
      <c r="A527" s="2"/>
      <c r="B527" s="60"/>
      <c r="C527" s="73"/>
      <c r="D527" s="51"/>
      <c r="E527" s="3"/>
      <c r="F527" s="3"/>
      <c r="G527" s="3"/>
      <c r="H527" s="1"/>
      <c r="I527" s="1"/>
      <c r="J527" s="1"/>
      <c r="K527" s="1"/>
      <c r="L527" s="1"/>
      <c r="M527" s="1"/>
      <c r="N527" s="1"/>
    </row>
    <row r="528" spans="1:17" ht="12.75" customHeight="1" x14ac:dyDescent="0.2">
      <c r="A528" s="2"/>
      <c r="B528" s="60"/>
      <c r="C528" s="73"/>
      <c r="D528" s="51"/>
      <c r="E528" s="3"/>
      <c r="F528" s="3"/>
      <c r="G528" s="3"/>
      <c r="H528" s="1"/>
      <c r="I528" s="1"/>
      <c r="J528" s="1"/>
      <c r="K528" s="1"/>
      <c r="L528" s="1"/>
      <c r="M528" s="1"/>
      <c r="N528" s="1"/>
    </row>
    <row r="529" spans="1:14" ht="12.75" customHeight="1" x14ac:dyDescent="0.2">
      <c r="A529" s="2"/>
      <c r="B529" s="60"/>
      <c r="C529" s="73"/>
      <c r="D529" s="51"/>
      <c r="E529" s="3"/>
      <c r="F529" s="3"/>
      <c r="G529" s="3"/>
      <c r="H529" s="1"/>
      <c r="I529" s="1"/>
      <c r="J529" s="1"/>
      <c r="K529" s="1"/>
      <c r="L529" s="1"/>
      <c r="M529" s="1"/>
      <c r="N529" s="1"/>
    </row>
    <row r="530" spans="1:14" ht="12.75" customHeight="1" x14ac:dyDescent="0.2">
      <c r="A530" s="2"/>
      <c r="B530" s="60"/>
      <c r="C530" s="73"/>
      <c r="D530" s="51"/>
      <c r="E530" s="3"/>
      <c r="F530" s="3"/>
      <c r="G530" s="3"/>
      <c r="H530" s="1"/>
      <c r="I530" s="1"/>
      <c r="J530" s="1"/>
      <c r="K530" s="1"/>
      <c r="L530" s="1"/>
      <c r="M530" s="1"/>
      <c r="N530" s="1"/>
    </row>
    <row r="531" spans="1:14" ht="12.75" customHeight="1" x14ac:dyDescent="0.2">
      <c r="A531" s="2"/>
      <c r="B531" s="60"/>
      <c r="C531" s="73"/>
      <c r="D531" s="51"/>
      <c r="E531" s="3"/>
      <c r="F531" s="3"/>
      <c r="G531" s="3"/>
      <c r="H531" s="1"/>
      <c r="I531" s="1"/>
      <c r="J531" s="1"/>
      <c r="K531" s="1"/>
      <c r="L531" s="1"/>
      <c r="M531" s="1"/>
      <c r="N531" s="1"/>
    </row>
    <row r="532" spans="1:14" ht="12.75" customHeight="1" x14ac:dyDescent="0.2">
      <c r="A532" s="2"/>
      <c r="B532" s="60"/>
      <c r="C532" s="73"/>
      <c r="D532" s="51"/>
      <c r="E532" s="3"/>
      <c r="F532" s="3"/>
      <c r="G532" s="3"/>
      <c r="H532" s="1"/>
      <c r="I532" s="1"/>
      <c r="J532" s="1"/>
      <c r="K532" s="1"/>
      <c r="L532" s="1"/>
      <c r="M532" s="1"/>
      <c r="N532" s="1"/>
    </row>
    <row r="533" spans="1:14" ht="12.75" customHeight="1" x14ac:dyDescent="0.2">
      <c r="A533" s="2"/>
      <c r="B533" s="60"/>
      <c r="C533" s="73"/>
      <c r="D533" s="51"/>
      <c r="E533" s="3"/>
      <c r="F533" s="3"/>
      <c r="G533" s="3"/>
      <c r="H533" s="1"/>
      <c r="I533" s="1"/>
      <c r="J533" s="1"/>
      <c r="K533" s="1"/>
      <c r="L533" s="1"/>
      <c r="M533" s="1"/>
      <c r="N533" s="1"/>
    </row>
    <row r="534" spans="1:14" ht="12.75" customHeight="1" x14ac:dyDescent="0.2">
      <c r="A534" s="2"/>
      <c r="B534" s="60"/>
      <c r="C534" s="73"/>
      <c r="D534" s="51"/>
      <c r="E534" s="3"/>
      <c r="F534" s="3"/>
      <c r="G534" s="3"/>
      <c r="H534" s="1"/>
      <c r="I534" s="1"/>
      <c r="J534" s="1"/>
      <c r="K534" s="1"/>
      <c r="L534" s="1"/>
      <c r="M534" s="1"/>
      <c r="N534" s="1"/>
    </row>
    <row r="535" spans="1:14" ht="12.75" customHeight="1" x14ac:dyDescent="0.2">
      <c r="A535" s="2"/>
      <c r="B535" s="60"/>
      <c r="C535" s="73"/>
      <c r="D535" s="51"/>
      <c r="E535" s="3"/>
      <c r="F535" s="3"/>
      <c r="G535" s="3"/>
      <c r="H535" s="1"/>
      <c r="I535" s="1"/>
      <c r="J535" s="1"/>
      <c r="K535" s="1"/>
      <c r="L535" s="1"/>
      <c r="M535" s="1"/>
      <c r="N535" s="1"/>
    </row>
    <row r="536" spans="1:14" ht="12.75" customHeight="1" x14ac:dyDescent="0.2">
      <c r="A536" s="2"/>
      <c r="B536" s="60"/>
      <c r="C536" s="73"/>
      <c r="D536" s="51"/>
      <c r="E536" s="3"/>
      <c r="F536" s="3"/>
      <c r="G536" s="3"/>
      <c r="H536" s="1"/>
      <c r="I536" s="1"/>
      <c r="J536" s="1"/>
      <c r="K536" s="1"/>
      <c r="L536" s="1"/>
      <c r="M536" s="1"/>
      <c r="N536" s="1"/>
    </row>
    <row r="537" spans="1:14" ht="12.75" customHeight="1" x14ac:dyDescent="0.2">
      <c r="A537" s="2"/>
      <c r="B537" s="60"/>
      <c r="C537" s="73"/>
      <c r="D537" s="51"/>
      <c r="E537" s="3"/>
      <c r="F537" s="3"/>
      <c r="G537" s="3"/>
      <c r="H537" s="1"/>
      <c r="I537" s="1"/>
      <c r="J537" s="1"/>
      <c r="K537" s="1"/>
      <c r="L537" s="1"/>
      <c r="M537" s="1"/>
      <c r="N537" s="1"/>
    </row>
    <row r="538" spans="1:14" ht="12.75" customHeight="1" x14ac:dyDescent="0.2">
      <c r="A538" s="2"/>
      <c r="B538" s="60"/>
      <c r="C538" s="73"/>
      <c r="D538" s="51"/>
      <c r="E538" s="3"/>
      <c r="F538" s="3"/>
      <c r="G538" s="3"/>
      <c r="H538" s="1"/>
      <c r="I538" s="1"/>
      <c r="J538" s="1"/>
      <c r="K538" s="1"/>
      <c r="L538" s="1"/>
      <c r="M538" s="1"/>
      <c r="N538" s="1"/>
    </row>
    <row r="539" spans="1:14" ht="12.75" customHeight="1" x14ac:dyDescent="0.2">
      <c r="A539" s="2"/>
      <c r="B539" s="60"/>
      <c r="C539" s="73"/>
      <c r="D539" s="51"/>
      <c r="E539" s="3"/>
      <c r="F539" s="3"/>
      <c r="G539" s="3"/>
      <c r="H539" s="1"/>
      <c r="I539" s="1"/>
      <c r="J539" s="1"/>
      <c r="K539" s="1"/>
      <c r="L539" s="1"/>
      <c r="M539" s="1"/>
      <c r="N539" s="1"/>
    </row>
    <row r="540" spans="1:14" ht="12.75" customHeight="1" x14ac:dyDescent="0.2">
      <c r="A540" s="2"/>
      <c r="B540" s="60"/>
      <c r="C540" s="73"/>
      <c r="D540" s="51"/>
      <c r="E540" s="3"/>
      <c r="F540" s="3"/>
      <c r="G540" s="3"/>
      <c r="H540" s="1"/>
      <c r="I540" s="1"/>
      <c r="J540" s="1"/>
      <c r="K540" s="1"/>
      <c r="L540" s="1"/>
      <c r="M540" s="1"/>
      <c r="N540" s="1"/>
    </row>
    <row r="541" spans="1:14" ht="12.75" customHeight="1" x14ac:dyDescent="0.2">
      <c r="A541" s="2"/>
      <c r="B541" s="60"/>
      <c r="C541" s="73"/>
      <c r="D541" s="51"/>
      <c r="E541" s="3"/>
      <c r="F541" s="3"/>
      <c r="G541" s="3"/>
      <c r="H541" s="1"/>
      <c r="I541" s="1"/>
      <c r="J541" s="1"/>
      <c r="K541" s="1"/>
      <c r="L541" s="1"/>
      <c r="M541" s="1"/>
      <c r="N541" s="1"/>
    </row>
    <row r="542" spans="1:14" ht="12.75" customHeight="1" x14ac:dyDescent="0.2">
      <c r="A542" s="2"/>
      <c r="B542" s="60"/>
      <c r="C542" s="73"/>
      <c r="D542" s="51"/>
      <c r="E542" s="3"/>
      <c r="F542" s="3"/>
      <c r="G542" s="3"/>
      <c r="H542" s="1"/>
      <c r="I542" s="1"/>
      <c r="J542" s="1"/>
      <c r="K542" s="1"/>
      <c r="L542" s="1"/>
      <c r="M542" s="1"/>
      <c r="N542" s="1"/>
    </row>
    <row r="543" spans="1:14" ht="12.75" customHeight="1" x14ac:dyDescent="0.2">
      <c r="A543" s="2"/>
      <c r="B543" s="60"/>
      <c r="C543" s="73"/>
      <c r="D543" s="51"/>
      <c r="E543" s="3"/>
      <c r="F543" s="3"/>
      <c r="G543" s="3"/>
      <c r="H543" s="1"/>
      <c r="I543" s="1"/>
      <c r="J543" s="1"/>
      <c r="K543" s="1"/>
      <c r="L543" s="1"/>
      <c r="M543" s="1"/>
      <c r="N543" s="1"/>
    </row>
    <row r="544" spans="1:14" ht="12.75" customHeight="1" x14ac:dyDescent="0.2">
      <c r="A544" s="4"/>
      <c r="B544" s="60"/>
      <c r="C544" s="74"/>
      <c r="D544" s="52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 customHeight="1" x14ac:dyDescent="0.2">
      <c r="A545" s="4"/>
      <c r="B545" s="60"/>
      <c r="C545" s="74"/>
      <c r="D545" s="52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 customHeight="1" x14ac:dyDescent="0.2">
      <c r="A546" s="4"/>
      <c r="B546" s="60"/>
      <c r="C546" s="74"/>
      <c r="D546" s="52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 customHeight="1" x14ac:dyDescent="0.2">
      <c r="A547" s="4"/>
      <c r="B547" s="60"/>
      <c r="C547" s="74"/>
      <c r="D547" s="52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 customHeight="1" x14ac:dyDescent="0.2">
      <c r="A548" s="5"/>
      <c r="B548" s="60"/>
      <c r="C548" s="74"/>
      <c r="D548" s="52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 customHeight="1" x14ac:dyDescent="0.2">
      <c r="A549" s="5"/>
      <c r="B549" s="60"/>
      <c r="C549" s="74"/>
      <c r="D549" s="52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 customHeight="1" x14ac:dyDescent="0.2">
      <c r="A550" s="5"/>
      <c r="B550" s="60"/>
      <c r="C550" s="74"/>
      <c r="D550" s="52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 customHeight="1" x14ac:dyDescent="0.2">
      <c r="A551" s="5"/>
      <c r="B551" s="60"/>
      <c r="C551" s="74"/>
      <c r="D551" s="52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 customHeight="1" x14ac:dyDescent="0.2">
      <c r="A552" s="5"/>
      <c r="B552" s="60"/>
      <c r="C552" s="74"/>
      <c r="D552" s="52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 customHeight="1" x14ac:dyDescent="0.2">
      <c r="A553" s="5"/>
      <c r="B553" s="60"/>
      <c r="C553" s="74"/>
      <c r="D553" s="52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 customHeight="1" x14ac:dyDescent="0.2">
      <c r="A554" s="5"/>
      <c r="B554" s="60"/>
      <c r="C554" s="74"/>
      <c r="D554" s="52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 customHeight="1" x14ac:dyDescent="0.2">
      <c r="A555" s="5"/>
      <c r="B555" s="60"/>
      <c r="C555" s="74"/>
      <c r="D555" s="52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 customHeight="1" x14ac:dyDescent="0.2">
      <c r="A556" s="5"/>
      <c r="B556" s="60"/>
      <c r="C556" s="74"/>
      <c r="D556" s="52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 customHeight="1" x14ac:dyDescent="0.2">
      <c r="A557" s="5"/>
      <c r="B557" s="60"/>
      <c r="C557" s="74"/>
      <c r="D557" s="52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 customHeight="1" x14ac:dyDescent="0.2">
      <c r="A558" s="5"/>
      <c r="B558" s="60"/>
      <c r="C558" s="74"/>
      <c r="D558" s="52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 customHeight="1" x14ac:dyDescent="0.2">
      <c r="A559" s="5"/>
      <c r="B559" s="60"/>
      <c r="C559" s="74"/>
      <c r="D559" s="52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 customHeight="1" x14ac:dyDescent="0.2">
      <c r="A560" s="5"/>
      <c r="B560" s="60"/>
      <c r="C560" s="74"/>
      <c r="D560" s="52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 customHeight="1" x14ac:dyDescent="0.2">
      <c r="A561" s="5"/>
      <c r="B561" s="60"/>
      <c r="C561" s="74"/>
      <c r="D561" s="52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 customHeight="1" x14ac:dyDescent="0.2">
      <c r="A562" s="5"/>
      <c r="B562" s="60"/>
      <c r="C562" s="74"/>
      <c r="D562" s="52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 customHeight="1" x14ac:dyDescent="0.2">
      <c r="A563" s="5"/>
      <c r="B563" s="60"/>
      <c r="C563" s="74"/>
      <c r="D563" s="52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 customHeight="1" x14ac:dyDescent="0.2">
      <c r="A564" s="5"/>
      <c r="B564" s="60"/>
      <c r="C564" s="74"/>
      <c r="D564" s="52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 customHeight="1" x14ac:dyDescent="0.2">
      <c r="A565" s="5"/>
      <c r="B565" s="60"/>
      <c r="C565" s="74"/>
      <c r="D565" s="52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 customHeight="1" x14ac:dyDescent="0.2">
      <c r="A566" s="5"/>
      <c r="B566" s="60"/>
      <c r="C566" s="74"/>
      <c r="D566" s="52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 customHeight="1" x14ac:dyDescent="0.2">
      <c r="A567" s="5"/>
      <c r="B567" s="60"/>
      <c r="C567" s="74"/>
      <c r="D567" s="52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 customHeight="1" x14ac:dyDescent="0.2">
      <c r="A568" s="5"/>
      <c r="B568" s="60"/>
      <c r="C568" s="74"/>
      <c r="D568" s="52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 customHeight="1" x14ac:dyDescent="0.2">
      <c r="A569" s="5"/>
      <c r="B569" s="60"/>
      <c r="C569" s="74"/>
      <c r="D569" s="52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 customHeight="1" x14ac:dyDescent="0.2">
      <c r="A570" s="5"/>
      <c r="B570" s="60"/>
      <c r="C570" s="74"/>
      <c r="D570" s="52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 customHeight="1" x14ac:dyDescent="0.2">
      <c r="A571" s="5"/>
      <c r="B571" s="60"/>
      <c r="C571" s="74"/>
      <c r="D571" s="52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 customHeight="1" x14ac:dyDescent="0.2">
      <c r="A572" s="5"/>
      <c r="B572" s="60"/>
      <c r="C572" s="74"/>
      <c r="D572" s="52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 customHeight="1" x14ac:dyDescent="0.2">
      <c r="A573" s="5"/>
      <c r="B573" s="60"/>
      <c r="C573" s="74"/>
      <c r="D573" s="52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 customHeight="1" x14ac:dyDescent="0.2">
      <c r="A574" s="5"/>
      <c r="B574" s="60"/>
      <c r="C574" s="74"/>
      <c r="D574" s="52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 customHeight="1" x14ac:dyDescent="0.2">
      <c r="A575" s="5"/>
      <c r="B575" s="60"/>
      <c r="C575" s="74"/>
      <c r="D575" s="52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 customHeight="1" x14ac:dyDescent="0.2">
      <c r="A576" s="5"/>
      <c r="B576" s="60"/>
      <c r="C576" s="74"/>
      <c r="D576" s="52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 customHeight="1" x14ac:dyDescent="0.2">
      <c r="A577" s="5"/>
      <c r="B577" s="60"/>
      <c r="C577" s="74"/>
      <c r="D577" s="52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 customHeight="1" x14ac:dyDescent="0.2">
      <c r="A578" s="5"/>
      <c r="B578" s="60"/>
      <c r="C578" s="74"/>
      <c r="D578" s="52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 customHeight="1" x14ac:dyDescent="0.2">
      <c r="A579" s="5"/>
      <c r="B579" s="60"/>
      <c r="C579" s="74"/>
      <c r="D579" s="52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 customHeight="1" x14ac:dyDescent="0.2">
      <c r="A580" s="5"/>
      <c r="B580" s="60"/>
      <c r="C580" s="74"/>
      <c r="D580" s="52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 customHeight="1" x14ac:dyDescent="0.2">
      <c r="A581" s="5"/>
      <c r="B581" s="60"/>
      <c r="C581" s="74"/>
      <c r="D581" s="52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 customHeight="1" x14ac:dyDescent="0.2">
      <c r="A582" s="5"/>
      <c r="B582" s="60"/>
      <c r="C582" s="74"/>
      <c r="D582" s="52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 customHeight="1" x14ac:dyDescent="0.2">
      <c r="A583" s="5"/>
      <c r="B583" s="60"/>
      <c r="C583" s="74"/>
      <c r="D583" s="52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 customHeight="1" x14ac:dyDescent="0.2">
      <c r="A584" s="5"/>
      <c r="B584" s="60"/>
      <c r="C584" s="74"/>
      <c r="D584" s="52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 customHeight="1" x14ac:dyDescent="0.2">
      <c r="A585" s="5"/>
      <c r="B585" s="60"/>
      <c r="C585" s="74"/>
      <c r="D585" s="52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 customHeight="1" x14ac:dyDescent="0.2">
      <c r="A586" s="5"/>
      <c r="B586" s="60"/>
      <c r="C586" s="74"/>
      <c r="D586" s="52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 customHeight="1" x14ac:dyDescent="0.2">
      <c r="A587" s="5"/>
      <c r="B587" s="60"/>
      <c r="C587" s="74"/>
      <c r="D587" s="52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 customHeight="1" x14ac:dyDescent="0.2">
      <c r="A588" s="5"/>
      <c r="B588" s="60"/>
      <c r="C588" s="74"/>
      <c r="D588" s="52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 customHeight="1" x14ac:dyDescent="0.2">
      <c r="A589" s="5"/>
      <c r="B589" s="60"/>
      <c r="C589" s="74"/>
      <c r="D589" s="52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 customHeight="1" x14ac:dyDescent="0.2">
      <c r="A590" s="5"/>
      <c r="B590" s="60"/>
      <c r="C590" s="74"/>
      <c r="D590" s="52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 customHeight="1" x14ac:dyDescent="0.2">
      <c r="A591" s="5"/>
      <c r="B591" s="60"/>
      <c r="C591" s="74"/>
      <c r="D591" s="52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 customHeight="1" x14ac:dyDescent="0.2">
      <c r="A592" s="5"/>
      <c r="B592" s="60"/>
      <c r="C592" s="74"/>
      <c r="D592" s="52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 customHeight="1" x14ac:dyDescent="0.2">
      <c r="A593" s="5"/>
      <c r="B593" s="60"/>
      <c r="C593" s="74"/>
      <c r="D593" s="52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 customHeight="1" x14ac:dyDescent="0.2">
      <c r="A594" s="5"/>
      <c r="B594" s="60"/>
      <c r="C594" s="74"/>
      <c r="D594" s="52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 customHeight="1" x14ac:dyDescent="0.2">
      <c r="A595" s="5"/>
      <c r="B595" s="60"/>
      <c r="C595" s="74"/>
      <c r="D595" s="52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 customHeight="1" x14ac:dyDescent="0.2">
      <c r="A596" s="5"/>
      <c r="B596" s="60"/>
      <c r="C596" s="74"/>
      <c r="D596" s="52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 customHeight="1" x14ac:dyDescent="0.2">
      <c r="A597" s="5"/>
      <c r="B597" s="60"/>
      <c r="C597" s="74"/>
      <c r="D597" s="52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 customHeight="1" x14ac:dyDescent="0.2">
      <c r="A598" s="5"/>
      <c r="B598" s="60"/>
      <c r="C598" s="74"/>
      <c r="D598" s="52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 customHeight="1" x14ac:dyDescent="0.2">
      <c r="A599" s="5"/>
      <c r="B599" s="60"/>
      <c r="C599" s="74"/>
      <c r="D599" s="52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 customHeight="1" x14ac:dyDescent="0.2">
      <c r="A600" s="5"/>
      <c r="B600" s="60"/>
      <c r="C600" s="74"/>
      <c r="D600" s="52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 customHeight="1" x14ac:dyDescent="0.2">
      <c r="A601" s="5"/>
      <c r="B601" s="60"/>
      <c r="C601" s="74"/>
      <c r="D601" s="52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 customHeight="1" x14ac:dyDescent="0.2">
      <c r="A602" s="5"/>
      <c r="B602" s="60"/>
      <c r="C602" s="74"/>
      <c r="D602" s="52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 customHeight="1" x14ac:dyDescent="0.2">
      <c r="A603" s="5"/>
      <c r="B603" s="60"/>
      <c r="C603" s="74"/>
      <c r="D603" s="52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 customHeight="1" x14ac:dyDescent="0.2">
      <c r="A604" s="5"/>
      <c r="B604" s="60"/>
      <c r="C604" s="74"/>
      <c r="D604" s="52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 customHeight="1" x14ac:dyDescent="0.2">
      <c r="A605" s="5"/>
      <c r="B605" s="60"/>
      <c r="C605" s="74"/>
      <c r="D605" s="52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 customHeight="1" x14ac:dyDescent="0.2">
      <c r="A606" s="5"/>
      <c r="B606" s="60"/>
      <c r="C606" s="74"/>
      <c r="D606" s="52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 customHeight="1" x14ac:dyDescent="0.2">
      <c r="A607" s="5"/>
      <c r="B607" s="60"/>
      <c r="C607" s="74"/>
      <c r="D607" s="52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 customHeight="1" x14ac:dyDescent="0.2">
      <c r="A608" s="5"/>
      <c r="B608" s="60"/>
      <c r="C608" s="74"/>
      <c r="D608" s="52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 customHeight="1" x14ac:dyDescent="0.2">
      <c r="A609" s="5"/>
      <c r="B609" s="60"/>
      <c r="C609" s="74"/>
      <c r="D609" s="52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 customHeight="1" x14ac:dyDescent="0.2">
      <c r="A610" s="5"/>
      <c r="B610" s="60"/>
      <c r="C610" s="74"/>
      <c r="D610" s="52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 customHeight="1" x14ac:dyDescent="0.2">
      <c r="A611" s="5"/>
      <c r="B611" s="60"/>
      <c r="C611" s="74"/>
      <c r="D611" s="52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 customHeight="1" x14ac:dyDescent="0.2">
      <c r="A612" s="5"/>
      <c r="B612" s="60"/>
      <c r="C612" s="74"/>
      <c r="D612" s="52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 customHeight="1" x14ac:dyDescent="0.2">
      <c r="A613" s="5"/>
      <c r="B613" s="60"/>
      <c r="C613" s="74"/>
      <c r="D613" s="52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 customHeight="1" x14ac:dyDescent="0.2">
      <c r="A614" s="5"/>
      <c r="B614" s="60"/>
      <c r="C614" s="74"/>
      <c r="D614" s="52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 customHeight="1" x14ac:dyDescent="0.2">
      <c r="A615" s="5"/>
      <c r="B615" s="60"/>
      <c r="C615" s="74"/>
      <c r="D615" s="52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 customHeight="1" x14ac:dyDescent="0.2">
      <c r="A616" s="5"/>
      <c r="B616" s="60"/>
      <c r="C616" s="74"/>
      <c r="D616" s="52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 customHeight="1" x14ac:dyDescent="0.2">
      <c r="A617" s="5"/>
      <c r="B617" s="60"/>
      <c r="C617" s="74"/>
      <c r="D617" s="52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 customHeight="1" x14ac:dyDescent="0.2">
      <c r="A618" s="5"/>
      <c r="B618" s="60"/>
      <c r="C618" s="74"/>
      <c r="D618" s="52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 customHeight="1" x14ac:dyDescent="0.2">
      <c r="A619" s="5"/>
      <c r="B619" s="60"/>
      <c r="C619" s="74"/>
      <c r="D619" s="52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 customHeight="1" x14ac:dyDescent="0.2">
      <c r="A620" s="5"/>
      <c r="B620" s="60"/>
      <c r="C620" s="74"/>
      <c r="D620" s="52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 customHeight="1" x14ac:dyDescent="0.2">
      <c r="A621" s="5"/>
      <c r="B621" s="60"/>
      <c r="C621" s="74"/>
      <c r="D621" s="52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 customHeight="1" x14ac:dyDescent="0.2">
      <c r="A622" s="5"/>
      <c r="B622" s="60"/>
      <c r="C622" s="74"/>
      <c r="D622" s="52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 customHeight="1" x14ac:dyDescent="0.2">
      <c r="A623" s="5"/>
      <c r="B623" s="60"/>
      <c r="C623" s="74"/>
      <c r="D623" s="52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 customHeight="1" x14ac:dyDescent="0.2">
      <c r="A624" s="5"/>
      <c r="B624" s="60"/>
      <c r="C624" s="74"/>
      <c r="D624" s="52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 customHeight="1" x14ac:dyDescent="0.2">
      <c r="A625" s="5"/>
      <c r="B625" s="60"/>
      <c r="C625" s="74"/>
      <c r="D625" s="52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 customHeight="1" x14ac:dyDescent="0.2">
      <c r="A626" s="5"/>
      <c r="B626" s="60"/>
      <c r="C626" s="74"/>
      <c r="D626" s="52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 customHeight="1" x14ac:dyDescent="0.2">
      <c r="A627" s="5"/>
      <c r="B627" s="60"/>
      <c r="C627" s="74"/>
      <c r="D627" s="52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 customHeight="1" x14ac:dyDescent="0.2">
      <c r="A628" s="5"/>
      <c r="B628" s="60"/>
      <c r="C628" s="74"/>
      <c r="D628" s="52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 customHeight="1" x14ac:dyDescent="0.2">
      <c r="A629" s="5"/>
      <c r="B629" s="60"/>
      <c r="C629" s="74"/>
      <c r="D629" s="52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 customHeight="1" x14ac:dyDescent="0.2">
      <c r="A630" s="5"/>
      <c r="B630" s="60"/>
      <c r="C630" s="74"/>
      <c r="D630" s="52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 customHeight="1" x14ac:dyDescent="0.2">
      <c r="A631" s="5"/>
      <c r="B631" s="60"/>
      <c r="C631" s="74"/>
      <c r="D631" s="52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 customHeight="1" x14ac:dyDescent="0.2">
      <c r="A632" s="5"/>
      <c r="B632" s="60"/>
      <c r="C632" s="74"/>
      <c r="D632" s="52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 customHeight="1" x14ac:dyDescent="0.2">
      <c r="A633" s="5"/>
      <c r="B633" s="60"/>
      <c r="C633" s="74"/>
      <c r="D633" s="52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 customHeight="1" x14ac:dyDescent="0.2">
      <c r="A634" s="5"/>
      <c r="B634" s="60"/>
      <c r="C634" s="74"/>
      <c r="D634" s="52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 customHeight="1" x14ac:dyDescent="0.2">
      <c r="A635" s="5"/>
      <c r="B635" s="60"/>
      <c r="C635" s="74"/>
      <c r="D635" s="52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 customHeight="1" x14ac:dyDescent="0.2">
      <c r="A636" s="5"/>
      <c r="B636" s="60"/>
      <c r="C636" s="74"/>
      <c r="D636" s="52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 customHeight="1" x14ac:dyDescent="0.2">
      <c r="A637" s="5"/>
      <c r="B637" s="60"/>
      <c r="C637" s="74"/>
      <c r="D637" s="52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 customHeight="1" x14ac:dyDescent="0.2">
      <c r="A638" s="5"/>
      <c r="B638" s="60"/>
      <c r="C638" s="74"/>
      <c r="D638" s="52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 customHeight="1" x14ac:dyDescent="0.2">
      <c r="A639" s="5"/>
      <c r="B639" s="60"/>
      <c r="C639" s="74"/>
      <c r="D639" s="52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 customHeight="1" x14ac:dyDescent="0.2">
      <c r="A640" s="5"/>
      <c r="B640" s="60"/>
      <c r="C640" s="74"/>
      <c r="D640" s="52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 customHeight="1" x14ac:dyDescent="0.2">
      <c r="A641" s="5"/>
      <c r="B641" s="60"/>
      <c r="C641" s="74"/>
      <c r="D641" s="52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 customHeight="1" x14ac:dyDescent="0.2">
      <c r="A642" s="5"/>
      <c r="B642" s="60"/>
      <c r="C642" s="74"/>
      <c r="D642" s="52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 customHeight="1" x14ac:dyDescent="0.2">
      <c r="A643" s="5"/>
      <c r="B643" s="60"/>
      <c r="C643" s="74"/>
      <c r="D643" s="52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 customHeight="1" x14ac:dyDescent="0.2">
      <c r="A644" s="5"/>
      <c r="B644" s="60"/>
      <c r="C644" s="74"/>
      <c r="D644" s="52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 customHeight="1" x14ac:dyDescent="0.2">
      <c r="A645" s="5"/>
      <c r="B645" s="60"/>
      <c r="C645" s="74"/>
      <c r="D645" s="52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 customHeight="1" x14ac:dyDescent="0.2">
      <c r="A646" s="5"/>
      <c r="B646" s="60"/>
      <c r="C646" s="74"/>
      <c r="D646" s="52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 customHeight="1" x14ac:dyDescent="0.2">
      <c r="A647" s="5"/>
      <c r="B647" s="60"/>
      <c r="C647" s="74"/>
      <c r="D647" s="52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 customHeight="1" x14ac:dyDescent="0.2">
      <c r="A648" s="5"/>
      <c r="B648" s="60"/>
      <c r="C648" s="74"/>
      <c r="D648" s="52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 customHeight="1" x14ac:dyDescent="0.2">
      <c r="A649" s="5"/>
      <c r="B649" s="60"/>
      <c r="C649" s="74"/>
      <c r="D649" s="52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 customHeight="1" x14ac:dyDescent="0.2">
      <c r="A650" s="5"/>
      <c r="B650" s="60"/>
      <c r="C650" s="74"/>
      <c r="D650" s="52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 customHeight="1" x14ac:dyDescent="0.2">
      <c r="A651" s="5"/>
      <c r="B651" s="60"/>
      <c r="C651" s="74"/>
      <c r="D651" s="52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 customHeight="1" x14ac:dyDescent="0.2">
      <c r="A652" s="5"/>
      <c r="B652" s="60"/>
      <c r="C652" s="74"/>
      <c r="D652" s="52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 customHeight="1" x14ac:dyDescent="0.2">
      <c r="A653" s="5"/>
      <c r="B653" s="60"/>
      <c r="C653" s="74"/>
      <c r="D653" s="52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 customHeight="1" x14ac:dyDescent="0.2">
      <c r="A654" s="5"/>
      <c r="B654" s="60"/>
      <c r="C654" s="74"/>
      <c r="D654" s="52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 customHeight="1" x14ac:dyDescent="0.2">
      <c r="A655" s="5"/>
      <c r="B655" s="60"/>
      <c r="C655" s="74"/>
      <c r="D655" s="52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 customHeight="1" x14ac:dyDescent="0.2">
      <c r="A656" s="5"/>
      <c r="B656" s="60"/>
      <c r="C656" s="74"/>
      <c r="D656" s="52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 customHeight="1" x14ac:dyDescent="0.2">
      <c r="A657" s="5"/>
      <c r="B657" s="60"/>
      <c r="C657" s="74"/>
      <c r="D657" s="52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 customHeight="1" x14ac:dyDescent="0.2">
      <c r="A658" s="5"/>
      <c r="B658" s="60"/>
      <c r="C658" s="74"/>
      <c r="D658" s="52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 customHeight="1" x14ac:dyDescent="0.2">
      <c r="A659" s="5"/>
      <c r="B659" s="60"/>
      <c r="C659" s="74"/>
      <c r="D659" s="52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 customHeight="1" x14ac:dyDescent="0.2">
      <c r="A660" s="5"/>
      <c r="B660" s="60"/>
      <c r="C660" s="74"/>
      <c r="D660" s="52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 customHeight="1" x14ac:dyDescent="0.2">
      <c r="A661" s="5"/>
      <c r="B661" s="60"/>
      <c r="C661" s="74"/>
      <c r="D661" s="52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 customHeight="1" x14ac:dyDescent="0.2">
      <c r="A662" s="5"/>
      <c r="B662" s="60"/>
      <c r="C662" s="74"/>
      <c r="D662" s="52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 customHeight="1" x14ac:dyDescent="0.2">
      <c r="A663" s="5"/>
      <c r="B663" s="60"/>
      <c r="C663" s="74"/>
      <c r="D663" s="52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 customHeight="1" x14ac:dyDescent="0.2">
      <c r="A664" s="5"/>
      <c r="B664" s="60"/>
      <c r="C664" s="74"/>
      <c r="D664" s="52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 customHeight="1" x14ac:dyDescent="0.2">
      <c r="A665" s="5"/>
      <c r="B665" s="60"/>
      <c r="C665" s="74"/>
      <c r="D665" s="52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 customHeight="1" x14ac:dyDescent="0.2">
      <c r="A666" s="5"/>
      <c r="B666" s="60"/>
      <c r="C666" s="74"/>
      <c r="D666" s="52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 customHeight="1" x14ac:dyDescent="0.2">
      <c r="A667" s="5"/>
      <c r="B667" s="60"/>
      <c r="C667" s="74"/>
      <c r="D667" s="52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 customHeight="1" x14ac:dyDescent="0.2">
      <c r="A668" s="5"/>
      <c r="B668" s="60"/>
      <c r="C668" s="74"/>
      <c r="D668" s="52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 customHeight="1" x14ac:dyDescent="0.2">
      <c r="A669" s="5"/>
      <c r="B669" s="60"/>
      <c r="C669" s="74"/>
      <c r="D669" s="52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 customHeight="1" x14ac:dyDescent="0.2">
      <c r="A670" s="5"/>
      <c r="B670" s="60"/>
      <c r="C670" s="74"/>
      <c r="D670" s="52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 customHeight="1" x14ac:dyDescent="0.2">
      <c r="A671" s="4"/>
      <c r="B671" s="60"/>
      <c r="C671" s="74"/>
      <c r="D671" s="52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 customHeight="1" x14ac:dyDescent="0.2">
      <c r="A672" s="4"/>
      <c r="B672" s="60"/>
      <c r="C672" s="74"/>
      <c r="D672" s="52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 customHeight="1" x14ac:dyDescent="0.2">
      <c r="A673" s="4"/>
      <c r="B673" s="60"/>
      <c r="C673" s="74"/>
      <c r="D673" s="52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 customHeight="1" x14ac:dyDescent="0.2">
      <c r="A674" s="4"/>
      <c r="B674" s="60"/>
      <c r="C674" s="74"/>
      <c r="D674" s="52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 customHeight="1" x14ac:dyDescent="0.2">
      <c r="A675" s="4"/>
      <c r="B675" s="60"/>
      <c r="C675" s="74"/>
      <c r="D675" s="52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 customHeight="1" x14ac:dyDescent="0.2">
      <c r="A676" s="4"/>
      <c r="B676" s="60"/>
      <c r="C676" s="74"/>
      <c r="D676" s="52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 customHeight="1" x14ac:dyDescent="0.2">
      <c r="A677" s="4"/>
      <c r="B677" s="60"/>
      <c r="C677" s="74"/>
      <c r="D677" s="52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 customHeight="1" x14ac:dyDescent="0.2">
      <c r="A678" s="4"/>
      <c r="B678" s="60"/>
      <c r="C678" s="74"/>
      <c r="D678" s="52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 customHeight="1" x14ac:dyDescent="0.2">
      <c r="A679" s="4"/>
      <c r="B679" s="60"/>
      <c r="C679" s="74"/>
      <c r="D679" s="52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 customHeight="1" x14ac:dyDescent="0.2">
      <c r="A680" s="4"/>
      <c r="B680" s="60"/>
      <c r="C680" s="74"/>
      <c r="D680" s="52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 customHeight="1" x14ac:dyDescent="0.2">
      <c r="A681" s="4"/>
      <c r="B681" s="60"/>
      <c r="C681" s="74"/>
      <c r="D681" s="52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 customHeight="1" x14ac:dyDescent="0.2">
      <c r="A682" s="4"/>
      <c r="B682" s="60"/>
      <c r="C682" s="74"/>
      <c r="D682" s="52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 customHeight="1" x14ac:dyDescent="0.2">
      <c r="A683" s="4"/>
      <c r="B683" s="60"/>
      <c r="C683" s="74"/>
      <c r="D683" s="52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 customHeight="1" x14ac:dyDescent="0.2">
      <c r="A684" s="4"/>
      <c r="B684" s="60"/>
      <c r="C684" s="74"/>
      <c r="D684" s="52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 customHeight="1" x14ac:dyDescent="0.2">
      <c r="A685" s="4"/>
      <c r="B685" s="60"/>
      <c r="C685" s="74"/>
      <c r="D685" s="52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 customHeight="1" x14ac:dyDescent="0.2">
      <c r="A686" s="4"/>
      <c r="B686" s="60"/>
      <c r="C686" s="74"/>
      <c r="D686" s="52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 customHeight="1" x14ac:dyDescent="0.2">
      <c r="A687" s="4"/>
      <c r="B687" s="60"/>
      <c r="C687" s="74"/>
      <c r="D687" s="52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 customHeight="1" x14ac:dyDescent="0.2">
      <c r="A688" s="4"/>
      <c r="B688" s="60"/>
      <c r="C688" s="74"/>
      <c r="D688" s="52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 customHeight="1" x14ac:dyDescent="0.2">
      <c r="A689" s="4"/>
      <c r="B689" s="60"/>
      <c r="C689" s="74"/>
      <c r="D689" s="52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 customHeight="1" x14ac:dyDescent="0.2">
      <c r="A690" s="4"/>
      <c r="B690" s="60"/>
      <c r="C690" s="74"/>
      <c r="D690" s="52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 customHeight="1" x14ac:dyDescent="0.2">
      <c r="A691" s="4"/>
      <c r="B691" s="60"/>
      <c r="C691" s="74"/>
      <c r="D691" s="52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 customHeight="1" x14ac:dyDescent="0.2">
      <c r="A692" s="4"/>
      <c r="B692" s="60"/>
      <c r="C692" s="74"/>
      <c r="D692" s="52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 customHeight="1" x14ac:dyDescent="0.2">
      <c r="A693" s="4"/>
      <c r="B693" s="60"/>
      <c r="C693" s="74"/>
      <c r="D693" s="52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 customHeight="1" x14ac:dyDescent="0.2">
      <c r="A694" s="4"/>
      <c r="B694" s="60"/>
      <c r="C694" s="74"/>
      <c r="D694" s="52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 customHeight="1" x14ac:dyDescent="0.2">
      <c r="A695" s="4"/>
      <c r="B695" s="60"/>
      <c r="C695" s="74"/>
      <c r="D695" s="52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 customHeight="1" x14ac:dyDescent="0.2">
      <c r="A696" s="4"/>
      <c r="B696" s="60"/>
      <c r="C696" s="74"/>
      <c r="D696" s="52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 customHeight="1" x14ac:dyDescent="0.2">
      <c r="A697" s="4"/>
      <c r="B697" s="60"/>
      <c r="C697" s="74"/>
      <c r="D697" s="52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 customHeight="1" x14ac:dyDescent="0.2">
      <c r="A698" s="4"/>
      <c r="B698" s="60"/>
      <c r="C698" s="74"/>
      <c r="D698" s="52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 customHeight="1" x14ac:dyDescent="0.2">
      <c r="A699" s="4"/>
      <c r="B699" s="60"/>
      <c r="C699" s="74"/>
      <c r="D699" s="52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 customHeight="1" x14ac:dyDescent="0.2">
      <c r="A700" s="4"/>
      <c r="B700" s="60"/>
      <c r="C700" s="74"/>
      <c r="D700" s="52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 customHeight="1" x14ac:dyDescent="0.2">
      <c r="A701" s="4"/>
      <c r="B701" s="60"/>
      <c r="C701" s="74"/>
      <c r="D701" s="52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 customHeight="1" x14ac:dyDescent="0.2">
      <c r="A702" s="4"/>
      <c r="B702" s="60"/>
      <c r="C702" s="74"/>
      <c r="D702" s="52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 customHeight="1" x14ac:dyDescent="0.2">
      <c r="A703" s="4"/>
      <c r="B703" s="60"/>
      <c r="C703" s="74"/>
      <c r="D703" s="52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 customHeight="1" x14ac:dyDescent="0.2">
      <c r="A704" s="4"/>
      <c r="B704" s="60"/>
      <c r="C704" s="74"/>
      <c r="D704" s="52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 customHeight="1" x14ac:dyDescent="0.2">
      <c r="A705" s="4"/>
      <c r="B705" s="60"/>
      <c r="C705" s="74"/>
      <c r="D705" s="52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 customHeight="1" x14ac:dyDescent="0.2">
      <c r="A706" s="4"/>
      <c r="B706" s="60"/>
      <c r="C706" s="74"/>
      <c r="D706" s="52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 customHeight="1" x14ac:dyDescent="0.2">
      <c r="A707" s="4"/>
      <c r="B707" s="60"/>
      <c r="C707" s="74"/>
      <c r="D707" s="52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 customHeight="1" x14ac:dyDescent="0.2">
      <c r="A708" s="4"/>
      <c r="B708" s="60"/>
      <c r="C708" s="74"/>
      <c r="D708" s="52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 customHeight="1" x14ac:dyDescent="0.2">
      <c r="A709" s="4"/>
      <c r="B709" s="60"/>
      <c r="C709" s="74"/>
      <c r="D709" s="52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 customHeight="1" x14ac:dyDescent="0.2">
      <c r="A710" s="4"/>
      <c r="B710" s="60"/>
      <c r="C710" s="74"/>
      <c r="D710" s="52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 customHeight="1" x14ac:dyDescent="0.2">
      <c r="A711" s="4"/>
      <c r="B711" s="60"/>
      <c r="C711" s="74"/>
      <c r="D711" s="52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2.75" customHeight="1" x14ac:dyDescent="0.2">
      <c r="A712" s="4"/>
      <c r="B712" s="60"/>
      <c r="C712" s="74"/>
      <c r="D712" s="52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2.75" customHeight="1" x14ac:dyDescent="0.2">
      <c r="A713" s="4"/>
      <c r="B713" s="60"/>
      <c r="C713" s="74"/>
      <c r="D713" s="52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2.75" customHeight="1" x14ac:dyDescent="0.2">
      <c r="A714" s="4"/>
      <c r="B714" s="60"/>
      <c r="C714" s="74"/>
      <c r="D714" s="52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2.75" customHeight="1" x14ac:dyDescent="0.2">
      <c r="A715" s="4"/>
      <c r="B715" s="60"/>
      <c r="C715" s="74"/>
      <c r="D715" s="52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2.75" customHeight="1" x14ac:dyDescent="0.2">
      <c r="A716" s="4"/>
      <c r="B716" s="60"/>
      <c r="C716" s="74"/>
      <c r="D716" s="52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2.75" customHeight="1" x14ac:dyDescent="0.2">
      <c r="A717" s="4"/>
      <c r="B717" s="60"/>
      <c r="C717" s="74"/>
      <c r="D717" s="52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2.75" customHeight="1" x14ac:dyDescent="0.2">
      <c r="A718" s="4"/>
      <c r="B718" s="60"/>
      <c r="C718" s="74"/>
      <c r="D718" s="52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2.75" customHeight="1" x14ac:dyDescent="0.2">
      <c r="A719" s="4"/>
      <c r="B719" s="60"/>
      <c r="C719" s="74"/>
      <c r="D719" s="52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2.75" customHeight="1" x14ac:dyDescent="0.2">
      <c r="A720" s="4"/>
      <c r="B720" s="60"/>
      <c r="C720" s="74"/>
      <c r="D720" s="52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2.75" customHeight="1" x14ac:dyDescent="0.2">
      <c r="A721" s="4"/>
      <c r="B721" s="60"/>
      <c r="C721" s="74"/>
      <c r="D721" s="52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2.75" customHeight="1" x14ac:dyDescent="0.2">
      <c r="A722" s="4"/>
      <c r="B722" s="60"/>
      <c r="C722" s="74"/>
      <c r="D722" s="52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2.75" customHeight="1" x14ac:dyDescent="0.2">
      <c r="A723" s="4"/>
      <c r="B723" s="60"/>
      <c r="C723" s="74"/>
      <c r="D723" s="52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2.75" customHeight="1" x14ac:dyDescent="0.2">
      <c r="A724" s="4"/>
      <c r="B724" s="60"/>
      <c r="C724" s="74"/>
      <c r="D724" s="52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2.75" customHeight="1" x14ac:dyDescent="0.2">
      <c r="A725" s="4"/>
      <c r="B725" s="60"/>
      <c r="C725" s="74"/>
      <c r="D725" s="52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2.75" customHeight="1" x14ac:dyDescent="0.2">
      <c r="A726" s="4"/>
      <c r="B726" s="60"/>
      <c r="C726" s="74"/>
      <c r="D726" s="52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2.75" customHeight="1" x14ac:dyDescent="0.2">
      <c r="A727" s="4"/>
      <c r="B727" s="60"/>
      <c r="C727" s="74"/>
      <c r="D727" s="52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2.75" customHeight="1" x14ac:dyDescent="0.2">
      <c r="A728" s="4"/>
      <c r="B728" s="60"/>
      <c r="C728" s="74"/>
      <c r="D728" s="52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2.75" customHeight="1" x14ac:dyDescent="0.2">
      <c r="A729" s="4"/>
      <c r="B729" s="60"/>
      <c r="C729" s="74"/>
      <c r="D729" s="52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2.75" customHeight="1" x14ac:dyDescent="0.2">
      <c r="A730" s="4"/>
      <c r="B730" s="60"/>
      <c r="C730" s="74"/>
      <c r="D730" s="52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2.75" customHeight="1" x14ac:dyDescent="0.2">
      <c r="A731" s="4"/>
      <c r="B731" s="60"/>
      <c r="C731" s="74"/>
      <c r="D731" s="52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2.75" customHeight="1" x14ac:dyDescent="0.2">
      <c r="A732" s="4"/>
      <c r="B732" s="60"/>
      <c r="C732" s="74"/>
      <c r="D732" s="52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2.75" customHeight="1" x14ac:dyDescent="0.2">
      <c r="A733" s="4"/>
      <c r="B733" s="60"/>
      <c r="C733" s="74"/>
      <c r="D733" s="52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2.75" customHeight="1" x14ac:dyDescent="0.2">
      <c r="A734" s="4"/>
      <c r="B734" s="60"/>
      <c r="C734" s="74"/>
      <c r="D734" s="52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2.75" customHeight="1" x14ac:dyDescent="0.2">
      <c r="A735" s="4"/>
      <c r="B735" s="60"/>
      <c r="C735" s="74"/>
      <c r="D735" s="52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2.75" customHeight="1" x14ac:dyDescent="0.2">
      <c r="A736" s="4"/>
      <c r="B736" s="60"/>
      <c r="C736" s="74"/>
      <c r="D736" s="52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2.75" customHeight="1" x14ac:dyDescent="0.2">
      <c r="A737" s="4"/>
      <c r="B737" s="60"/>
      <c r="C737" s="74"/>
      <c r="D737" s="52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2.75" customHeight="1" x14ac:dyDescent="0.2">
      <c r="A738" s="4"/>
      <c r="B738" s="60"/>
      <c r="C738" s="74"/>
      <c r="D738" s="52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2.75" customHeight="1" x14ac:dyDescent="0.2">
      <c r="A739" s="4"/>
      <c r="B739" s="60"/>
      <c r="C739" s="74"/>
      <c r="D739" s="52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2.75" customHeight="1" x14ac:dyDescent="0.2">
      <c r="A740" s="4"/>
      <c r="B740" s="60"/>
      <c r="C740" s="74"/>
      <c r="D740" s="52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2.75" customHeight="1" x14ac:dyDescent="0.2">
      <c r="A741" s="4"/>
      <c r="B741" s="60"/>
      <c r="C741" s="74"/>
      <c r="D741" s="52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2.75" customHeight="1" x14ac:dyDescent="0.2">
      <c r="A742" s="4"/>
      <c r="B742" s="60"/>
      <c r="C742" s="74"/>
      <c r="D742" s="52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2.75" customHeight="1" x14ac:dyDescent="0.2">
      <c r="A743" s="4"/>
      <c r="B743" s="60"/>
      <c r="C743" s="74"/>
      <c r="D743" s="52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2.75" customHeight="1" x14ac:dyDescent="0.2">
      <c r="A744" s="4"/>
      <c r="B744" s="60"/>
      <c r="C744" s="74"/>
      <c r="D744" s="52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2.75" customHeight="1" x14ac:dyDescent="0.2">
      <c r="A745" s="4"/>
      <c r="B745" s="60"/>
      <c r="C745" s="74"/>
      <c r="D745" s="52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2.75" customHeight="1" x14ac:dyDescent="0.2">
      <c r="A746" s="4"/>
      <c r="B746" s="60"/>
      <c r="C746" s="74"/>
      <c r="D746" s="52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2.75" customHeight="1" x14ac:dyDescent="0.2">
      <c r="A747" s="4"/>
      <c r="B747" s="60"/>
      <c r="C747" s="74"/>
      <c r="D747" s="52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2.75" customHeight="1" x14ac:dyDescent="0.2">
      <c r="A748" s="4"/>
      <c r="B748" s="60"/>
      <c r="C748" s="74"/>
      <c r="D748" s="52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2.75" customHeight="1" x14ac:dyDescent="0.2">
      <c r="A749" s="4"/>
      <c r="B749" s="60"/>
      <c r="C749" s="74"/>
      <c r="D749" s="52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2.75" customHeight="1" x14ac:dyDescent="0.2">
      <c r="A750" s="4"/>
      <c r="B750" s="60"/>
      <c r="C750" s="74"/>
      <c r="D750" s="52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2.75" customHeight="1" x14ac:dyDescent="0.2">
      <c r="A751" s="4"/>
      <c r="B751" s="60"/>
      <c r="C751" s="74"/>
      <c r="D751" s="52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2.75" customHeight="1" x14ac:dyDescent="0.2">
      <c r="A752" s="4"/>
      <c r="B752" s="60"/>
      <c r="C752" s="74"/>
      <c r="D752" s="52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2.75" customHeight="1" x14ac:dyDescent="0.2">
      <c r="A753" s="4"/>
      <c r="B753" s="60"/>
      <c r="C753" s="74"/>
      <c r="D753" s="52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2.75" customHeight="1" x14ac:dyDescent="0.2">
      <c r="A754" s="4"/>
      <c r="B754" s="60"/>
      <c r="C754" s="74"/>
      <c r="D754" s="52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2.75" customHeight="1" x14ac:dyDescent="0.2">
      <c r="A755" s="4"/>
      <c r="B755" s="60"/>
      <c r="C755" s="74"/>
      <c r="D755" s="52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2.75" customHeight="1" x14ac:dyDescent="0.2">
      <c r="A756" s="4"/>
      <c r="B756" s="60"/>
      <c r="C756" s="74"/>
      <c r="D756" s="52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2.75" customHeight="1" x14ac:dyDescent="0.2">
      <c r="A757" s="4"/>
      <c r="B757" s="60"/>
      <c r="C757" s="74"/>
      <c r="D757" s="52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2.75" customHeight="1" x14ac:dyDescent="0.2">
      <c r="A758" s="4"/>
      <c r="B758" s="60"/>
      <c r="C758" s="74"/>
      <c r="D758" s="52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2.75" customHeight="1" x14ac:dyDescent="0.2">
      <c r="A759" s="4"/>
      <c r="B759" s="60"/>
      <c r="C759" s="74"/>
      <c r="D759" s="52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2.75" customHeight="1" x14ac:dyDescent="0.2">
      <c r="A760" s="4"/>
      <c r="B760" s="60"/>
      <c r="C760" s="74"/>
      <c r="D760" s="52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2.75" customHeight="1" x14ac:dyDescent="0.2">
      <c r="A761" s="4"/>
      <c r="B761" s="60"/>
      <c r="C761" s="74"/>
      <c r="D761" s="52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2.75" customHeight="1" x14ac:dyDescent="0.2">
      <c r="A762" s="4"/>
      <c r="B762" s="60"/>
      <c r="C762" s="74"/>
      <c r="D762" s="52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2.75" customHeight="1" x14ac:dyDescent="0.2">
      <c r="A763" s="4"/>
      <c r="B763" s="60"/>
      <c r="C763" s="74"/>
      <c r="D763" s="52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2.75" customHeight="1" x14ac:dyDescent="0.2">
      <c r="A764" s="4"/>
      <c r="B764" s="60"/>
      <c r="C764" s="74"/>
      <c r="D764" s="52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2.75" customHeight="1" x14ac:dyDescent="0.2">
      <c r="A765" s="4"/>
      <c r="B765" s="60"/>
      <c r="C765" s="74"/>
      <c r="D765" s="52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2.75" customHeight="1" x14ac:dyDescent="0.2">
      <c r="A766" s="4"/>
      <c r="B766" s="60"/>
      <c r="C766" s="74"/>
      <c r="D766" s="52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2.75" customHeight="1" x14ac:dyDescent="0.2">
      <c r="A767" s="4"/>
      <c r="B767" s="60"/>
      <c r="C767" s="74"/>
      <c r="D767" s="52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2.75" customHeight="1" x14ac:dyDescent="0.2">
      <c r="A768" s="4"/>
      <c r="B768" s="60"/>
      <c r="C768" s="74"/>
      <c r="D768" s="52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2.75" customHeight="1" x14ac:dyDescent="0.2">
      <c r="A769" s="4"/>
      <c r="B769" s="60"/>
      <c r="C769" s="74"/>
      <c r="D769" s="52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2.75" customHeight="1" x14ac:dyDescent="0.2">
      <c r="A770" s="4"/>
      <c r="B770" s="60"/>
      <c r="C770" s="74"/>
      <c r="D770" s="52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2.75" customHeight="1" x14ac:dyDescent="0.2">
      <c r="A771" s="4"/>
      <c r="B771" s="60"/>
      <c r="C771" s="74"/>
      <c r="D771" s="52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2.75" customHeight="1" x14ac:dyDescent="0.2">
      <c r="A772" s="4"/>
      <c r="B772" s="60"/>
      <c r="C772" s="74"/>
      <c r="D772" s="52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2.75" customHeight="1" x14ac:dyDescent="0.2">
      <c r="A773" s="4"/>
      <c r="B773" s="60"/>
      <c r="C773" s="74"/>
      <c r="D773" s="52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2.75" customHeight="1" x14ac:dyDescent="0.2">
      <c r="A774" s="4"/>
      <c r="B774" s="60"/>
      <c r="C774" s="74"/>
      <c r="D774" s="52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2.75" customHeight="1" x14ac:dyDescent="0.2">
      <c r="A775" s="4"/>
      <c r="B775" s="60"/>
      <c r="C775" s="74"/>
      <c r="D775" s="52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2.75" customHeight="1" x14ac:dyDescent="0.2">
      <c r="A776" s="4"/>
      <c r="B776" s="60"/>
      <c r="C776" s="74"/>
      <c r="D776" s="52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2.75" customHeight="1" x14ac:dyDescent="0.2">
      <c r="A777" s="4"/>
      <c r="B777" s="60"/>
      <c r="C777" s="74"/>
      <c r="D777" s="52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2.75" customHeight="1" x14ac:dyDescent="0.2">
      <c r="A778" s="4"/>
      <c r="B778" s="60"/>
      <c r="C778" s="74"/>
      <c r="D778" s="52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2.75" customHeight="1" x14ac:dyDescent="0.2">
      <c r="A779" s="4"/>
      <c r="B779" s="60"/>
      <c r="C779" s="74"/>
      <c r="D779" s="52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2.75" customHeight="1" x14ac:dyDescent="0.2">
      <c r="A780" s="4"/>
      <c r="B780" s="60"/>
      <c r="C780" s="74"/>
      <c r="D780" s="52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2.75" customHeight="1" x14ac:dyDescent="0.2">
      <c r="A781" s="4"/>
      <c r="B781" s="60"/>
      <c r="C781" s="74"/>
      <c r="D781" s="52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2.75" customHeight="1" x14ac:dyDescent="0.2">
      <c r="A782" s="4"/>
      <c r="B782" s="60"/>
      <c r="C782" s="74"/>
      <c r="D782" s="52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2.75" customHeight="1" x14ac:dyDescent="0.2">
      <c r="A783" s="4"/>
      <c r="B783" s="60"/>
      <c r="C783" s="74"/>
      <c r="D783" s="52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2.75" customHeight="1" x14ac:dyDescent="0.2">
      <c r="A784" s="4"/>
      <c r="B784" s="60"/>
      <c r="C784" s="74"/>
      <c r="D784" s="52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2.75" customHeight="1" x14ac:dyDescent="0.2">
      <c r="A785" s="4"/>
      <c r="B785" s="60"/>
      <c r="C785" s="74"/>
      <c r="D785" s="52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2.75" customHeight="1" x14ac:dyDescent="0.2">
      <c r="A786" s="4"/>
      <c r="B786" s="60"/>
      <c r="C786" s="74"/>
      <c r="D786" s="52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2.75" customHeight="1" x14ac:dyDescent="0.2">
      <c r="A787" s="4"/>
      <c r="B787" s="60"/>
      <c r="C787" s="74"/>
      <c r="D787" s="52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2.75" customHeight="1" x14ac:dyDescent="0.2">
      <c r="A788" s="4"/>
      <c r="B788" s="60"/>
      <c r="C788" s="74"/>
      <c r="D788" s="52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2.75" customHeight="1" x14ac:dyDescent="0.2">
      <c r="A789" s="4"/>
      <c r="B789" s="60"/>
      <c r="C789" s="74"/>
      <c r="D789" s="52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2.75" customHeight="1" x14ac:dyDescent="0.2">
      <c r="A790" s="4"/>
      <c r="B790" s="60"/>
      <c r="C790" s="74"/>
      <c r="D790" s="52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2.75" customHeight="1" x14ac:dyDescent="0.2">
      <c r="A791" s="4"/>
      <c r="B791" s="60"/>
      <c r="C791" s="74"/>
      <c r="D791" s="52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2.75" customHeight="1" x14ac:dyDescent="0.2">
      <c r="A792" s="4"/>
      <c r="B792" s="60"/>
      <c r="C792" s="74"/>
      <c r="D792" s="52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2.75" customHeight="1" x14ac:dyDescent="0.2">
      <c r="A793" s="4"/>
      <c r="B793" s="60"/>
      <c r="C793" s="74"/>
      <c r="D793" s="52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2.75" customHeight="1" x14ac:dyDescent="0.2">
      <c r="A794" s="4"/>
      <c r="B794" s="60"/>
      <c r="C794" s="74"/>
      <c r="D794" s="52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2.75" customHeight="1" x14ac:dyDescent="0.2">
      <c r="A795" s="4"/>
      <c r="B795" s="60"/>
      <c r="C795" s="74"/>
      <c r="D795" s="52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2.75" customHeight="1" x14ac:dyDescent="0.2">
      <c r="A796" s="4"/>
      <c r="B796" s="60"/>
      <c r="C796" s="74"/>
      <c r="D796" s="52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2.75" customHeight="1" x14ac:dyDescent="0.2">
      <c r="A797" s="4"/>
      <c r="B797" s="60"/>
      <c r="C797" s="74"/>
      <c r="D797" s="52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2.75" customHeight="1" x14ac:dyDescent="0.2">
      <c r="A798" s="4"/>
      <c r="B798" s="60"/>
      <c r="C798" s="74"/>
      <c r="D798" s="52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2.75" customHeight="1" x14ac:dyDescent="0.2">
      <c r="A799" s="4"/>
      <c r="B799" s="60"/>
      <c r="C799" s="74"/>
      <c r="D799" s="52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2.75" customHeight="1" x14ac:dyDescent="0.2">
      <c r="A800" s="4"/>
      <c r="B800" s="60"/>
      <c r="C800" s="74"/>
      <c r="D800" s="52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2.75" customHeight="1" x14ac:dyDescent="0.2">
      <c r="A801" s="4"/>
      <c r="B801" s="60"/>
      <c r="C801" s="74"/>
      <c r="D801" s="52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2.75" customHeight="1" x14ac:dyDescent="0.2">
      <c r="A802" s="4"/>
      <c r="B802" s="60"/>
      <c r="C802" s="74"/>
      <c r="D802" s="52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2.75" customHeight="1" x14ac:dyDescent="0.2">
      <c r="A803" s="4"/>
      <c r="B803" s="60"/>
      <c r="C803" s="74"/>
      <c r="D803" s="52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2.75" customHeight="1" x14ac:dyDescent="0.2">
      <c r="A804" s="4"/>
      <c r="B804" s="60"/>
      <c r="C804" s="74"/>
      <c r="D804" s="52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2.75" customHeight="1" x14ac:dyDescent="0.2">
      <c r="A805" s="4"/>
      <c r="B805" s="60"/>
      <c r="C805" s="74"/>
      <c r="D805" s="52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2.75" customHeight="1" x14ac:dyDescent="0.2">
      <c r="A806" s="4"/>
      <c r="B806" s="60"/>
      <c r="C806" s="74"/>
      <c r="D806" s="52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2.75" customHeight="1" x14ac:dyDescent="0.2">
      <c r="A807" s="4"/>
      <c r="B807" s="60"/>
      <c r="C807" s="74"/>
      <c r="D807" s="52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2.75" customHeight="1" x14ac:dyDescent="0.2">
      <c r="A808" s="4"/>
      <c r="B808" s="60"/>
      <c r="C808" s="74"/>
      <c r="D808" s="52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2.75" customHeight="1" x14ac:dyDescent="0.2">
      <c r="A809" s="4"/>
      <c r="B809" s="60"/>
      <c r="C809" s="74"/>
      <c r="D809" s="52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2.75" customHeight="1" x14ac:dyDescent="0.2">
      <c r="A810" s="4"/>
      <c r="B810" s="60"/>
      <c r="C810" s="74"/>
      <c r="D810" s="52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2.75" customHeight="1" x14ac:dyDescent="0.2">
      <c r="A811" s="4"/>
      <c r="B811" s="60"/>
      <c r="C811" s="74"/>
      <c r="D811" s="52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2.75" customHeight="1" x14ac:dyDescent="0.2">
      <c r="A812" s="4"/>
      <c r="B812" s="60"/>
      <c r="C812" s="74"/>
      <c r="D812" s="52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2.75" customHeight="1" x14ac:dyDescent="0.2">
      <c r="A813" s="4"/>
      <c r="B813" s="60"/>
      <c r="C813" s="74"/>
      <c r="D813" s="52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2.75" customHeight="1" x14ac:dyDescent="0.2">
      <c r="A814" s="4"/>
      <c r="B814" s="60"/>
      <c r="C814" s="74"/>
      <c r="D814" s="52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2.75" customHeight="1" x14ac:dyDescent="0.2">
      <c r="A815" s="4"/>
      <c r="B815" s="60"/>
      <c r="C815" s="74"/>
      <c r="D815" s="52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2.75" customHeight="1" x14ac:dyDescent="0.2">
      <c r="A816" s="4"/>
      <c r="B816" s="60"/>
      <c r="C816" s="74"/>
      <c r="D816" s="52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2.75" customHeight="1" x14ac:dyDescent="0.2">
      <c r="A817" s="4"/>
      <c r="B817" s="60"/>
      <c r="C817" s="74"/>
      <c r="D817" s="52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2.75" customHeight="1" x14ac:dyDescent="0.2">
      <c r="A818" s="4"/>
      <c r="B818" s="60"/>
      <c r="C818" s="74"/>
      <c r="D818" s="52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2.75" customHeight="1" x14ac:dyDescent="0.2">
      <c r="A819" s="4"/>
      <c r="B819" s="60"/>
      <c r="C819" s="74"/>
      <c r="D819" s="52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2.75" customHeight="1" x14ac:dyDescent="0.2">
      <c r="A820" s="4"/>
      <c r="B820" s="60"/>
      <c r="C820" s="74"/>
      <c r="D820" s="52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2.75" customHeight="1" x14ac:dyDescent="0.2">
      <c r="A821" s="4"/>
      <c r="B821" s="60"/>
      <c r="C821" s="74"/>
      <c r="D821" s="52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2.75" customHeight="1" x14ac:dyDescent="0.2">
      <c r="A822" s="4"/>
      <c r="B822" s="60"/>
      <c r="C822" s="74"/>
      <c r="D822" s="52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2.75" customHeight="1" x14ac:dyDescent="0.2">
      <c r="A823" s="4"/>
      <c r="B823" s="60"/>
      <c r="C823" s="74"/>
      <c r="D823" s="52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2.75" customHeight="1" x14ac:dyDescent="0.2">
      <c r="A824" s="4"/>
      <c r="B824" s="60"/>
      <c r="C824" s="74"/>
      <c r="D824" s="52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2.75" customHeight="1" x14ac:dyDescent="0.2">
      <c r="A825" s="4"/>
      <c r="B825" s="60"/>
      <c r="C825" s="74"/>
      <c r="D825" s="52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2.75" customHeight="1" x14ac:dyDescent="0.2">
      <c r="A826" s="4"/>
      <c r="B826" s="60"/>
      <c r="C826" s="74"/>
      <c r="D826" s="52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2.75" customHeight="1" x14ac:dyDescent="0.2">
      <c r="A827" s="4"/>
      <c r="B827" s="60"/>
      <c r="C827" s="74"/>
      <c r="D827" s="52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2.75" customHeight="1" x14ac:dyDescent="0.2">
      <c r="A828" s="4"/>
      <c r="B828" s="60"/>
      <c r="C828" s="74"/>
      <c r="D828" s="52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2.75" customHeight="1" x14ac:dyDescent="0.2">
      <c r="A829" s="4"/>
      <c r="B829" s="60"/>
      <c r="C829" s="74"/>
      <c r="D829" s="52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2.75" customHeight="1" x14ac:dyDescent="0.2">
      <c r="A830" s="4"/>
      <c r="B830" s="60"/>
      <c r="C830" s="74"/>
      <c r="D830" s="52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2.75" customHeight="1" x14ac:dyDescent="0.2">
      <c r="A831" s="4"/>
      <c r="B831" s="60"/>
      <c r="C831" s="74"/>
      <c r="D831" s="52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2.75" customHeight="1" x14ac:dyDescent="0.2">
      <c r="A832" s="4"/>
      <c r="B832" s="60"/>
      <c r="C832" s="74"/>
      <c r="D832" s="52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2.75" customHeight="1" x14ac:dyDescent="0.2">
      <c r="A833" s="4"/>
      <c r="B833" s="60"/>
      <c r="C833" s="74"/>
      <c r="D833" s="52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2.75" customHeight="1" x14ac:dyDescent="0.2">
      <c r="A834" s="4"/>
      <c r="B834" s="60"/>
      <c r="C834" s="74"/>
      <c r="D834" s="52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2.75" customHeight="1" x14ac:dyDescent="0.2">
      <c r="A835" s="4"/>
      <c r="B835" s="60"/>
      <c r="C835" s="74"/>
      <c r="D835" s="52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2.75" customHeight="1" x14ac:dyDescent="0.2">
      <c r="A836" s="4"/>
      <c r="B836" s="60"/>
      <c r="C836" s="74"/>
      <c r="D836" s="52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2.75" customHeight="1" x14ac:dyDescent="0.2">
      <c r="A837" s="4"/>
      <c r="B837" s="60"/>
      <c r="C837" s="74"/>
      <c r="D837" s="52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2.75" customHeight="1" x14ac:dyDescent="0.2">
      <c r="A838" s="4"/>
      <c r="B838" s="60"/>
      <c r="C838" s="74"/>
      <c r="D838" s="52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2.75" customHeight="1" x14ac:dyDescent="0.2">
      <c r="A839" s="4"/>
      <c r="B839" s="60"/>
      <c r="C839" s="74"/>
      <c r="D839" s="52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2.75" customHeight="1" x14ac:dyDescent="0.2">
      <c r="A840" s="4"/>
      <c r="B840" s="60"/>
      <c r="C840" s="74"/>
      <c r="D840" s="52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2.75" customHeight="1" x14ac:dyDescent="0.2">
      <c r="A841" s="4"/>
      <c r="B841" s="60"/>
      <c r="C841" s="74"/>
      <c r="D841" s="52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2.75" customHeight="1" x14ac:dyDescent="0.2">
      <c r="A842" s="4"/>
      <c r="B842" s="60"/>
      <c r="C842" s="74"/>
      <c r="D842" s="52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2.75" customHeight="1" x14ac:dyDescent="0.2">
      <c r="A843" s="4"/>
      <c r="B843" s="60"/>
      <c r="C843" s="74"/>
      <c r="D843" s="52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2.75" customHeight="1" x14ac:dyDescent="0.2">
      <c r="A844" s="4"/>
      <c r="B844" s="60"/>
      <c r="C844" s="74"/>
      <c r="D844" s="52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2.75" customHeight="1" x14ac:dyDescent="0.2">
      <c r="A845" s="4"/>
      <c r="B845" s="60"/>
      <c r="C845" s="74"/>
      <c r="D845" s="52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2.75" customHeight="1" x14ac:dyDescent="0.2">
      <c r="A846" s="4"/>
      <c r="B846" s="60"/>
      <c r="C846" s="74"/>
      <c r="D846" s="52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2.75" customHeight="1" x14ac:dyDescent="0.2">
      <c r="A847" s="4"/>
      <c r="B847" s="60"/>
      <c r="C847" s="74"/>
      <c r="D847" s="52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2.75" customHeight="1" x14ac:dyDescent="0.2">
      <c r="A848" s="4"/>
      <c r="B848" s="60"/>
      <c r="C848" s="74"/>
      <c r="D848" s="52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2.75" customHeight="1" x14ac:dyDescent="0.2">
      <c r="A849" s="4"/>
      <c r="B849" s="60"/>
      <c r="C849" s="74"/>
      <c r="D849" s="52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2.75" customHeight="1" x14ac:dyDescent="0.2">
      <c r="A850" s="4"/>
      <c r="B850" s="60"/>
      <c r="C850" s="74"/>
      <c r="D850" s="52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2.75" customHeight="1" x14ac:dyDescent="0.2">
      <c r="A851" s="4"/>
      <c r="B851" s="60"/>
      <c r="C851" s="74"/>
      <c r="D851" s="52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2.75" customHeight="1" x14ac:dyDescent="0.2">
      <c r="A852" s="4"/>
      <c r="B852" s="60"/>
      <c r="C852" s="74"/>
      <c r="D852" s="52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2.75" customHeight="1" x14ac:dyDescent="0.2">
      <c r="A853" s="4"/>
      <c r="B853" s="60"/>
      <c r="C853" s="74"/>
      <c r="D853" s="52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2.75" customHeight="1" x14ac:dyDescent="0.2">
      <c r="A854" s="4"/>
      <c r="B854" s="60"/>
      <c r="C854" s="74"/>
      <c r="D854" s="52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2.75" customHeight="1" x14ac:dyDescent="0.2">
      <c r="A855" s="4"/>
      <c r="B855" s="60"/>
      <c r="C855" s="74"/>
      <c r="D855" s="52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2.75" customHeight="1" x14ac:dyDescent="0.2">
      <c r="A856" s="4"/>
      <c r="B856" s="60"/>
      <c r="C856" s="74"/>
      <c r="D856" s="52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2.75" customHeight="1" x14ac:dyDescent="0.2">
      <c r="A857" s="4"/>
      <c r="B857" s="60"/>
      <c r="C857" s="74"/>
      <c r="D857" s="52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2.75" customHeight="1" x14ac:dyDescent="0.2">
      <c r="A858" s="4"/>
      <c r="B858" s="60"/>
      <c r="C858" s="74"/>
      <c r="D858" s="52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2.75" customHeight="1" x14ac:dyDescent="0.2">
      <c r="A859" s="4"/>
      <c r="B859" s="60"/>
      <c r="C859" s="74"/>
      <c r="D859" s="52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2.75" customHeight="1" x14ac:dyDescent="0.2">
      <c r="A860" s="4"/>
      <c r="B860" s="60"/>
      <c r="C860" s="74"/>
      <c r="D860" s="52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2.75" customHeight="1" x14ac:dyDescent="0.2">
      <c r="A861" s="4"/>
      <c r="B861" s="60"/>
      <c r="C861" s="74"/>
      <c r="D861" s="52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12.75" customHeight="1" x14ac:dyDescent="0.2">
      <c r="A862" s="4"/>
      <c r="B862" s="60"/>
      <c r="C862" s="74"/>
      <c r="D862" s="52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12.75" customHeight="1" x14ac:dyDescent="0.2">
      <c r="A863" s="4"/>
      <c r="B863" s="60"/>
      <c r="C863" s="74"/>
      <c r="D863" s="52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12.75" customHeight="1" x14ac:dyDescent="0.2">
      <c r="A864" s="4"/>
      <c r="B864" s="60"/>
      <c r="C864" s="74"/>
      <c r="D864" s="52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12.75" customHeight="1" x14ac:dyDescent="0.2">
      <c r="A865" s="4"/>
      <c r="B865" s="60"/>
      <c r="C865" s="74"/>
      <c r="D865" s="52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12.75" customHeight="1" x14ac:dyDescent="0.2">
      <c r="A866" s="4"/>
      <c r="B866" s="60"/>
      <c r="C866" s="74"/>
      <c r="D866" s="52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12.75" customHeight="1" x14ac:dyDescent="0.2">
      <c r="A867" s="4"/>
      <c r="B867" s="60"/>
      <c r="C867" s="74"/>
      <c r="D867" s="52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12.75" customHeight="1" x14ac:dyDescent="0.2">
      <c r="A868" s="4"/>
      <c r="B868" s="60"/>
      <c r="C868" s="74"/>
      <c r="D868" s="52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12.75" customHeight="1" x14ac:dyDescent="0.2">
      <c r="A869" s="4"/>
      <c r="B869" s="60"/>
      <c r="C869" s="74"/>
      <c r="D869" s="52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12.75" customHeight="1" x14ac:dyDescent="0.2">
      <c r="A870" s="4"/>
      <c r="B870" s="60"/>
      <c r="C870" s="74"/>
      <c r="D870" s="52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12.75" customHeight="1" x14ac:dyDescent="0.2">
      <c r="A871" s="4"/>
      <c r="B871" s="60"/>
      <c r="C871" s="74"/>
      <c r="D871" s="52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12.75" customHeight="1" x14ac:dyDescent="0.2">
      <c r="A872" s="4"/>
      <c r="B872" s="60"/>
      <c r="C872" s="74"/>
      <c r="D872" s="52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12.75" customHeight="1" x14ac:dyDescent="0.2">
      <c r="A873" s="4"/>
      <c r="B873" s="60"/>
      <c r="C873" s="74"/>
      <c r="D873" s="52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12.75" customHeight="1" x14ac:dyDescent="0.2">
      <c r="A874" s="4"/>
      <c r="B874" s="60"/>
      <c r="C874" s="74"/>
      <c r="D874" s="52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12.75" customHeight="1" x14ac:dyDescent="0.2">
      <c r="A875" s="4"/>
      <c r="B875" s="60"/>
      <c r="C875" s="74"/>
      <c r="D875" s="52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12.75" customHeight="1" x14ac:dyDescent="0.2">
      <c r="A876" s="4"/>
      <c r="B876" s="60"/>
      <c r="C876" s="74"/>
      <c r="D876" s="52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12.75" customHeight="1" x14ac:dyDescent="0.2">
      <c r="A877" s="4"/>
      <c r="B877" s="60"/>
      <c r="C877" s="74"/>
      <c r="D877" s="52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12.75" customHeight="1" x14ac:dyDescent="0.2">
      <c r="A878" s="4"/>
      <c r="B878" s="60"/>
      <c r="C878" s="74"/>
      <c r="D878" s="52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12.75" customHeight="1" x14ac:dyDescent="0.2">
      <c r="A879" s="4"/>
      <c r="B879" s="60"/>
      <c r="C879" s="74"/>
      <c r="D879" s="52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12.75" customHeight="1" x14ac:dyDescent="0.2">
      <c r="A880" s="4"/>
      <c r="B880" s="60"/>
      <c r="C880" s="74"/>
      <c r="D880" s="52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12.75" customHeight="1" x14ac:dyDescent="0.2">
      <c r="A881" s="4"/>
      <c r="B881" s="60"/>
      <c r="C881" s="74"/>
      <c r="D881" s="52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12.75" customHeight="1" x14ac:dyDescent="0.2">
      <c r="A882" s="4"/>
      <c r="B882" s="60"/>
      <c r="C882" s="74"/>
      <c r="D882" s="52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12.75" customHeight="1" x14ac:dyDescent="0.2">
      <c r="A883" s="4"/>
      <c r="B883" s="60"/>
      <c r="C883" s="74"/>
      <c r="D883" s="52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12.75" customHeight="1" x14ac:dyDescent="0.2">
      <c r="A884" s="4"/>
      <c r="B884" s="60"/>
      <c r="C884" s="74"/>
      <c r="D884" s="52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12.75" customHeight="1" x14ac:dyDescent="0.2">
      <c r="A885" s="4"/>
      <c r="B885" s="60"/>
      <c r="C885" s="74"/>
      <c r="D885" s="52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12.75" customHeight="1" x14ac:dyDescent="0.2">
      <c r="A886" s="4"/>
      <c r="B886" s="60"/>
      <c r="C886" s="74"/>
      <c r="D886" s="52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12.75" customHeight="1" x14ac:dyDescent="0.2">
      <c r="A887" s="4"/>
      <c r="B887" s="60"/>
      <c r="C887" s="74"/>
      <c r="D887" s="52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12.75" customHeight="1" x14ac:dyDescent="0.2">
      <c r="A888" s="4"/>
      <c r="B888" s="60"/>
      <c r="C888" s="74"/>
      <c r="D888" s="52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12.75" customHeight="1" x14ac:dyDescent="0.2">
      <c r="A889" s="4"/>
      <c r="B889" s="60"/>
      <c r="C889" s="74"/>
      <c r="D889" s="52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12.75" customHeight="1" x14ac:dyDescent="0.2">
      <c r="A890" s="4"/>
      <c r="B890" s="60"/>
      <c r="C890" s="74"/>
      <c r="D890" s="52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12.75" customHeight="1" x14ac:dyDescent="0.2">
      <c r="A891" s="4"/>
      <c r="B891" s="60"/>
      <c r="C891" s="74"/>
      <c r="D891" s="52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12.75" customHeight="1" x14ac:dyDescent="0.2">
      <c r="A892" s="4"/>
      <c r="B892" s="60"/>
      <c r="C892" s="74"/>
      <c r="D892" s="52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12.75" customHeight="1" x14ac:dyDescent="0.2">
      <c r="A893" s="4"/>
      <c r="B893" s="60"/>
      <c r="C893" s="74"/>
      <c r="D893" s="52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12.75" customHeight="1" x14ac:dyDescent="0.2">
      <c r="A894" s="4"/>
      <c r="B894" s="60"/>
      <c r="C894" s="74"/>
      <c r="D894" s="52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12.75" customHeight="1" x14ac:dyDescent="0.2">
      <c r="A895" s="4"/>
      <c r="B895" s="60"/>
      <c r="C895" s="74"/>
      <c r="D895" s="52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12.75" customHeight="1" x14ac:dyDescent="0.2">
      <c r="A896" s="4"/>
      <c r="B896" s="60"/>
      <c r="C896" s="74"/>
      <c r="D896" s="52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12.75" customHeight="1" x14ac:dyDescent="0.2">
      <c r="A897" s="4"/>
      <c r="B897" s="60"/>
      <c r="C897" s="74"/>
      <c r="D897" s="52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12.75" customHeight="1" x14ac:dyDescent="0.2">
      <c r="A898" s="4"/>
      <c r="B898" s="60"/>
      <c r="C898" s="74"/>
      <c r="D898" s="52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12.75" customHeight="1" x14ac:dyDescent="0.2">
      <c r="A899" s="4"/>
      <c r="B899" s="60"/>
      <c r="C899" s="74"/>
      <c r="D899" s="52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12.75" customHeight="1" x14ac:dyDescent="0.2">
      <c r="A900" s="4"/>
      <c r="B900" s="60"/>
      <c r="C900" s="74"/>
      <c r="D900" s="52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12.75" customHeight="1" x14ac:dyDescent="0.2">
      <c r="A901" s="4"/>
      <c r="B901" s="60"/>
      <c r="C901" s="74"/>
      <c r="D901" s="52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12.75" customHeight="1" x14ac:dyDescent="0.2">
      <c r="A902" s="4"/>
      <c r="B902" s="60"/>
      <c r="C902" s="74"/>
      <c r="D902" s="52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12.75" customHeight="1" x14ac:dyDescent="0.2">
      <c r="A903" s="4"/>
      <c r="B903" s="60"/>
      <c r="C903" s="74"/>
      <c r="D903" s="52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12.75" customHeight="1" x14ac:dyDescent="0.2">
      <c r="A904" s="4"/>
      <c r="B904" s="60"/>
      <c r="C904" s="74"/>
      <c r="D904" s="52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12.75" customHeight="1" x14ac:dyDescent="0.2">
      <c r="A905" s="4"/>
      <c r="B905" s="60"/>
      <c r="C905" s="74"/>
      <c r="D905" s="52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12.75" customHeight="1" x14ac:dyDescent="0.2">
      <c r="A906" s="4"/>
      <c r="B906" s="60"/>
      <c r="C906" s="74"/>
      <c r="D906" s="52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12.75" customHeight="1" x14ac:dyDescent="0.2">
      <c r="A907" s="4"/>
      <c r="B907" s="60"/>
      <c r="C907" s="74"/>
      <c r="D907" s="52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12.75" customHeight="1" x14ac:dyDescent="0.2">
      <c r="A908" s="4"/>
      <c r="B908" s="60"/>
      <c r="C908" s="74"/>
      <c r="D908" s="52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12.75" customHeight="1" x14ac:dyDescent="0.2">
      <c r="A909" s="4"/>
      <c r="B909" s="60"/>
      <c r="C909" s="74"/>
      <c r="D909" s="52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12.75" customHeight="1" x14ac:dyDescent="0.2">
      <c r="A910" s="4"/>
      <c r="B910" s="60"/>
      <c r="C910" s="74"/>
      <c r="D910" s="52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12.75" customHeight="1" x14ac:dyDescent="0.2">
      <c r="A911" s="4"/>
      <c r="B911" s="60"/>
      <c r="C911" s="74"/>
      <c r="D911" s="52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12.75" customHeight="1" x14ac:dyDescent="0.2">
      <c r="A912" s="4"/>
      <c r="B912" s="60"/>
      <c r="C912" s="74"/>
      <c r="D912" s="52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12.75" customHeight="1" x14ac:dyDescent="0.2">
      <c r="A913" s="4"/>
      <c r="B913" s="60"/>
      <c r="C913" s="74"/>
      <c r="D913" s="52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12.75" customHeight="1" x14ac:dyDescent="0.2">
      <c r="A914" s="4"/>
      <c r="B914" s="60"/>
      <c r="C914" s="74"/>
      <c r="D914" s="52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12.75" customHeight="1" x14ac:dyDescent="0.2">
      <c r="A915" s="4"/>
      <c r="B915" s="60"/>
      <c r="C915" s="74"/>
      <c r="D915" s="52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12.75" customHeight="1" x14ac:dyDescent="0.2">
      <c r="A916" s="4"/>
      <c r="B916" s="60"/>
      <c r="C916" s="74"/>
      <c r="D916" s="52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ht="12.75" customHeight="1" x14ac:dyDescent="0.2">
      <c r="A917" s="4"/>
      <c r="B917" s="60"/>
      <c r="C917" s="74"/>
      <c r="D917" s="52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ht="12.75" customHeight="1" x14ac:dyDescent="0.2">
      <c r="A918" s="4"/>
      <c r="B918" s="60"/>
      <c r="C918" s="74"/>
      <c r="D918" s="52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2.75" customHeight="1" x14ac:dyDescent="0.2">
      <c r="A919" s="4"/>
      <c r="B919" s="60"/>
      <c r="C919" s="74"/>
      <c r="D919" s="52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ht="12.75" customHeight="1" x14ac:dyDescent="0.2">
      <c r="A920" s="4"/>
      <c r="B920" s="60"/>
      <c r="C920" s="74"/>
      <c r="D920" s="52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ht="12.75" customHeight="1" x14ac:dyDescent="0.2">
      <c r="A921" s="4"/>
      <c r="B921" s="60"/>
      <c r="C921" s="74"/>
      <c r="D921" s="52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ht="12.75" customHeight="1" x14ac:dyDescent="0.2">
      <c r="A922" s="4"/>
      <c r="B922" s="60"/>
      <c r="C922" s="74"/>
      <c r="D922" s="52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ht="12.75" customHeight="1" x14ac:dyDescent="0.2">
      <c r="A923" s="4"/>
      <c r="B923" s="60"/>
      <c r="C923" s="74"/>
      <c r="D923" s="52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ht="12.75" customHeight="1" x14ac:dyDescent="0.2">
      <c r="A924" s="4"/>
      <c r="B924" s="60"/>
      <c r="C924" s="74"/>
      <c r="D924" s="52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ht="12.75" customHeight="1" x14ac:dyDescent="0.2">
      <c r="A925" s="4"/>
      <c r="B925" s="60"/>
      <c r="C925" s="74"/>
      <c r="D925" s="52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ht="12.75" customHeight="1" x14ac:dyDescent="0.2">
      <c r="A926" s="4"/>
      <c r="B926" s="60"/>
      <c r="C926" s="74"/>
      <c r="D926" s="52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ht="12.75" customHeight="1" x14ac:dyDescent="0.2">
      <c r="A927" s="4"/>
      <c r="B927" s="60"/>
      <c r="C927" s="74"/>
      <c r="D927" s="52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ht="12.75" customHeight="1" x14ac:dyDescent="0.2">
      <c r="A928" s="4"/>
      <c r="B928" s="60"/>
      <c r="C928" s="74"/>
      <c r="D928" s="52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ht="12.75" customHeight="1" x14ac:dyDescent="0.2">
      <c r="A929" s="4"/>
      <c r="B929" s="60"/>
      <c r="C929" s="74"/>
      <c r="D929" s="52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ht="12.75" customHeight="1" x14ac:dyDescent="0.2">
      <c r="A930" s="4"/>
      <c r="B930" s="60"/>
      <c r="C930" s="74"/>
      <c r="D930" s="52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ht="12.75" customHeight="1" x14ac:dyDescent="0.2">
      <c r="A931" s="4"/>
      <c r="B931" s="60"/>
      <c r="C931" s="74"/>
      <c r="D931" s="52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ht="12.75" customHeight="1" x14ac:dyDescent="0.2">
      <c r="A932" s="4"/>
      <c r="B932" s="60"/>
      <c r="C932" s="74"/>
      <c r="D932" s="52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ht="12.75" customHeight="1" x14ac:dyDescent="0.2">
      <c r="A933" s="4"/>
      <c r="B933" s="60"/>
      <c r="C933" s="74"/>
      <c r="D933" s="52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ht="12.75" customHeight="1" x14ac:dyDescent="0.2">
      <c r="A934" s="4"/>
      <c r="B934" s="60"/>
      <c r="C934" s="74"/>
      <c r="D934" s="52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ht="12.75" customHeight="1" x14ac:dyDescent="0.2">
      <c r="A935" s="4"/>
      <c r="B935" s="60"/>
      <c r="C935" s="74"/>
      <c r="D935" s="52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ht="12.75" customHeight="1" x14ac:dyDescent="0.2">
      <c r="A936" s="4"/>
      <c r="B936" s="60"/>
      <c r="C936" s="74"/>
      <c r="D936" s="52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ht="12.75" customHeight="1" x14ac:dyDescent="0.2">
      <c r="A937" s="4"/>
      <c r="B937" s="60"/>
      <c r="C937" s="74"/>
      <c r="D937" s="52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ht="12.75" customHeight="1" x14ac:dyDescent="0.2">
      <c r="A938" s="4"/>
      <c r="B938" s="60"/>
      <c r="C938" s="74"/>
      <c r="D938" s="52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ht="12.75" customHeight="1" x14ac:dyDescent="0.2">
      <c r="A939" s="4"/>
      <c r="B939" s="60"/>
      <c r="C939" s="74"/>
      <c r="D939" s="52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ht="12.75" customHeight="1" x14ac:dyDescent="0.2">
      <c r="A940" s="4"/>
      <c r="B940" s="60"/>
      <c r="C940" s="74"/>
      <c r="D940" s="52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ht="12.75" customHeight="1" x14ac:dyDescent="0.2">
      <c r="A941" s="4"/>
      <c r="B941" s="60"/>
      <c r="C941" s="74"/>
      <c r="D941" s="52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ht="12.75" customHeight="1" x14ac:dyDescent="0.2">
      <c r="A942" s="4"/>
      <c r="B942" s="60"/>
      <c r="C942" s="74"/>
      <c r="D942" s="52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ht="12.75" customHeight="1" x14ac:dyDescent="0.2">
      <c r="A943" s="4"/>
      <c r="B943" s="60"/>
      <c r="C943" s="74"/>
      <c r="D943" s="52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ht="12.75" customHeight="1" x14ac:dyDescent="0.2">
      <c r="A944" s="4"/>
      <c r="B944" s="60"/>
      <c r="C944" s="74"/>
      <c r="D944" s="52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12.75" customHeight="1" x14ac:dyDescent="0.2">
      <c r="A945" s="4"/>
      <c r="B945" s="60"/>
      <c r="C945" s="74"/>
      <c r="D945" s="52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12.75" customHeight="1" x14ac:dyDescent="0.2">
      <c r="A946" s="4"/>
      <c r="B946" s="60"/>
      <c r="C946" s="74"/>
      <c r="D946" s="52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12.75" customHeight="1" x14ac:dyDescent="0.2">
      <c r="A947" s="4"/>
      <c r="B947" s="60"/>
      <c r="C947" s="74"/>
      <c r="D947" s="52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12.75" customHeight="1" x14ac:dyDescent="0.2">
      <c r="A948" s="4"/>
      <c r="B948" s="60"/>
      <c r="C948" s="74"/>
      <c r="D948" s="52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12.75" customHeight="1" x14ac:dyDescent="0.2">
      <c r="A949" s="4"/>
      <c r="B949" s="60"/>
      <c r="C949" s="74"/>
      <c r="D949" s="52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12.75" customHeight="1" x14ac:dyDescent="0.2">
      <c r="A950" s="4"/>
      <c r="B950" s="60"/>
      <c r="C950" s="74"/>
      <c r="D950" s="52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12.75" customHeight="1" x14ac:dyDescent="0.2">
      <c r="A951" s="4"/>
      <c r="B951" s="60"/>
      <c r="C951" s="74"/>
      <c r="D951" s="52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12.75" customHeight="1" x14ac:dyDescent="0.2">
      <c r="A952" s="4"/>
      <c r="B952" s="60"/>
      <c r="C952" s="74"/>
      <c r="D952" s="52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12.75" customHeight="1" x14ac:dyDescent="0.2">
      <c r="A953" s="4"/>
      <c r="B953" s="60"/>
      <c r="C953" s="74"/>
      <c r="D953" s="52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12.75" customHeight="1" x14ac:dyDescent="0.2">
      <c r="A954" s="4"/>
      <c r="B954" s="60"/>
      <c r="C954" s="74"/>
      <c r="D954" s="52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12.75" customHeight="1" x14ac:dyDescent="0.2">
      <c r="A955" s="4"/>
      <c r="B955" s="60"/>
      <c r="C955" s="74"/>
      <c r="D955" s="52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12.75" customHeight="1" x14ac:dyDescent="0.2">
      <c r="A956" s="4"/>
      <c r="B956" s="60"/>
      <c r="C956" s="74"/>
      <c r="D956" s="52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12.75" customHeight="1" x14ac:dyDescent="0.2">
      <c r="A957" s="4"/>
      <c r="B957" s="60"/>
      <c r="C957" s="74"/>
      <c r="D957" s="52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12.75" customHeight="1" x14ac:dyDescent="0.2">
      <c r="A958" s="4"/>
      <c r="B958" s="60"/>
      <c r="C958" s="74"/>
      <c r="D958" s="52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12.75" customHeight="1" x14ac:dyDescent="0.2">
      <c r="A959" s="4"/>
      <c r="B959" s="60"/>
      <c r="C959" s="74"/>
      <c r="D959" s="52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12.75" customHeight="1" x14ac:dyDescent="0.2">
      <c r="A960" s="4"/>
      <c r="B960" s="60"/>
      <c r="C960" s="74"/>
      <c r="D960" s="52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12.75" customHeight="1" x14ac:dyDescent="0.2">
      <c r="A961" s="4"/>
      <c r="B961" s="60"/>
      <c r="C961" s="74"/>
      <c r="D961" s="52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12.75" customHeight="1" x14ac:dyDescent="0.2">
      <c r="A962" s="4"/>
      <c r="B962" s="60"/>
      <c r="C962" s="74"/>
      <c r="D962" s="52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12.75" customHeight="1" x14ac:dyDescent="0.2">
      <c r="A963" s="4"/>
      <c r="B963" s="60"/>
      <c r="C963" s="74"/>
      <c r="D963" s="52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12.75" customHeight="1" x14ac:dyDescent="0.2">
      <c r="A964" s="4"/>
      <c r="B964" s="60"/>
      <c r="C964" s="74"/>
      <c r="D964" s="52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12.75" customHeight="1" x14ac:dyDescent="0.2">
      <c r="A965" s="4"/>
      <c r="B965" s="60"/>
      <c r="C965" s="74"/>
      <c r="D965" s="52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12.75" customHeight="1" x14ac:dyDescent="0.2">
      <c r="A966" s="4"/>
      <c r="B966" s="60"/>
      <c r="C966" s="74"/>
      <c r="D966" s="52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12.75" customHeight="1" x14ac:dyDescent="0.2">
      <c r="A967" s="4"/>
      <c r="B967" s="60"/>
      <c r="C967" s="74"/>
      <c r="D967" s="52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12.75" customHeight="1" x14ac:dyDescent="0.2">
      <c r="A968" s="4"/>
      <c r="B968" s="60"/>
      <c r="C968" s="74"/>
      <c r="D968" s="52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12.75" customHeight="1" x14ac:dyDescent="0.2">
      <c r="A969" s="4"/>
      <c r="B969" s="60"/>
      <c r="C969" s="74"/>
      <c r="D969" s="52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12.75" customHeight="1" x14ac:dyDescent="0.2">
      <c r="A970" s="4"/>
      <c r="B970" s="60"/>
      <c r="C970" s="74"/>
      <c r="D970" s="52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12.75" customHeight="1" x14ac:dyDescent="0.2">
      <c r="A971" s="4"/>
      <c r="B971" s="60"/>
      <c r="C971" s="74"/>
      <c r="D971" s="52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12.75" customHeight="1" x14ac:dyDescent="0.2">
      <c r="A972" s="4"/>
      <c r="B972" s="60"/>
      <c r="C972" s="74"/>
      <c r="D972" s="52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12.75" customHeight="1" x14ac:dyDescent="0.2">
      <c r="A973" s="4"/>
      <c r="B973" s="60"/>
      <c r="C973" s="74"/>
      <c r="D973" s="52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12.75" customHeight="1" x14ac:dyDescent="0.2">
      <c r="A974" s="4"/>
      <c r="B974" s="60"/>
      <c r="C974" s="74"/>
      <c r="D974" s="52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12.75" customHeight="1" x14ac:dyDescent="0.2">
      <c r="A975" s="4"/>
      <c r="B975" s="60"/>
      <c r="C975" s="74"/>
      <c r="D975" s="52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12.75" customHeight="1" x14ac:dyDescent="0.2">
      <c r="A976" s="4"/>
      <c r="B976" s="60"/>
      <c r="C976" s="74"/>
      <c r="D976" s="52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12.75" customHeight="1" x14ac:dyDescent="0.2">
      <c r="A977" s="4"/>
      <c r="B977" s="60"/>
      <c r="C977" s="74"/>
      <c r="D977" s="52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12.75" customHeight="1" x14ac:dyDescent="0.2">
      <c r="A978" s="4"/>
      <c r="B978" s="60"/>
      <c r="C978" s="74"/>
      <c r="D978" s="52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12.75" customHeight="1" x14ac:dyDescent="0.2">
      <c r="A979" s="4"/>
      <c r="B979" s="60"/>
      <c r="C979" s="74"/>
      <c r="D979" s="52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12.75" customHeight="1" x14ac:dyDescent="0.2">
      <c r="A980" s="4"/>
      <c r="B980" s="60"/>
      <c r="C980" s="74"/>
      <c r="D980" s="52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12.75" customHeight="1" x14ac:dyDescent="0.2">
      <c r="A981" s="4"/>
      <c r="B981" s="60"/>
      <c r="C981" s="74"/>
      <c r="D981" s="52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12.75" customHeight="1" x14ac:dyDescent="0.2">
      <c r="A982" s="4"/>
      <c r="B982" s="60"/>
      <c r="C982" s="74"/>
      <c r="D982" s="52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12.75" customHeight="1" x14ac:dyDescent="0.2">
      <c r="A983" s="4"/>
      <c r="B983" s="60"/>
      <c r="C983" s="74"/>
      <c r="D983" s="52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12.75" customHeight="1" x14ac:dyDescent="0.2">
      <c r="A984" s="4"/>
      <c r="B984" s="60"/>
      <c r="C984" s="74"/>
      <c r="D984" s="52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12.75" customHeight="1" x14ac:dyDescent="0.2">
      <c r="A985" s="4"/>
      <c r="B985" s="60"/>
      <c r="C985" s="74"/>
      <c r="D985" s="52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12.75" customHeight="1" x14ac:dyDescent="0.2">
      <c r="A986" s="4"/>
      <c r="B986" s="60"/>
      <c r="C986" s="74"/>
      <c r="D986" s="52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12.75" customHeight="1" x14ac:dyDescent="0.2">
      <c r="A987" s="4"/>
      <c r="B987" s="60"/>
      <c r="C987" s="74"/>
      <c r="D987" s="52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12.75" customHeight="1" x14ac:dyDescent="0.2">
      <c r="A988" s="4"/>
      <c r="B988" s="60"/>
      <c r="C988" s="74"/>
      <c r="D988" s="52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12.75" customHeight="1" x14ac:dyDescent="0.2">
      <c r="A989" s="4"/>
      <c r="B989" s="60"/>
      <c r="C989" s="74"/>
      <c r="D989" s="52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12.75" customHeight="1" x14ac:dyDescent="0.2">
      <c r="A990" s="4"/>
      <c r="B990" s="60"/>
      <c r="C990" s="74"/>
      <c r="D990" s="52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12.75" customHeight="1" x14ac:dyDescent="0.2">
      <c r="A991" s="4"/>
      <c r="B991" s="60"/>
      <c r="C991" s="74"/>
      <c r="D991" s="52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12.75" customHeight="1" x14ac:dyDescent="0.2">
      <c r="A992" s="4"/>
      <c r="B992" s="60"/>
      <c r="C992" s="74"/>
      <c r="D992" s="52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12.75" customHeight="1" x14ac:dyDescent="0.2">
      <c r="A993" s="4"/>
      <c r="B993" s="60"/>
      <c r="C993" s="74"/>
      <c r="D993" s="52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 ht="12.75" customHeight="1" x14ac:dyDescent="0.2">
      <c r="A994" s="4"/>
      <c r="B994" s="60"/>
      <c r="C994" s="74"/>
      <c r="D994" s="52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 ht="12.75" customHeight="1" x14ac:dyDescent="0.2">
      <c r="A995" s="4"/>
      <c r="B995" s="60"/>
      <c r="C995" s="74"/>
      <c r="D995" s="52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 ht="12.75" customHeight="1" x14ac:dyDescent="0.2">
      <c r="A996" s="4"/>
      <c r="B996" s="60"/>
      <c r="C996" s="74"/>
      <c r="D996" s="52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12.75" customHeight="1" x14ac:dyDescent="0.2">
      <c r="A997" s="4"/>
      <c r="B997" s="60"/>
      <c r="C997" s="74"/>
      <c r="D997" s="52"/>
      <c r="E997" s="1"/>
      <c r="F997" s="1"/>
      <c r="G997" s="1"/>
      <c r="H997" s="1"/>
      <c r="I997" s="1"/>
      <c r="J997" s="1"/>
      <c r="K997" s="1"/>
      <c r="L997" s="1"/>
      <c r="M997" s="1"/>
      <c r="N997" s="1"/>
    </row>
    <row r="998" spans="1:14" ht="12.75" customHeight="1" x14ac:dyDescent="0.2">
      <c r="A998" s="4"/>
      <c r="B998" s="60"/>
      <c r="C998" s="74"/>
      <c r="D998" s="52"/>
      <c r="E998" s="1"/>
      <c r="F998" s="1"/>
      <c r="G998" s="1"/>
      <c r="H998" s="1"/>
      <c r="I998" s="1"/>
      <c r="J998" s="1"/>
      <c r="K998" s="1"/>
      <c r="L998" s="1"/>
      <c r="M998" s="1"/>
      <c r="N998" s="1"/>
    </row>
    <row r="999" spans="1:14" ht="12.75" customHeight="1" x14ac:dyDescent="0.2">
      <c r="A999" s="4"/>
      <c r="B999" s="60"/>
      <c r="C999" s="74"/>
      <c r="D999" s="52"/>
      <c r="E999" s="1"/>
      <c r="F999" s="1"/>
      <c r="G999" s="1"/>
      <c r="H999" s="1"/>
      <c r="I999" s="1"/>
      <c r="J999" s="1"/>
      <c r="K999" s="1"/>
      <c r="L999" s="1"/>
      <c r="M999" s="1"/>
      <c r="N999" s="1"/>
    </row>
    <row r="1000" spans="1:14" ht="12.75" customHeight="1" x14ac:dyDescent="0.2">
      <c r="A1000" s="4"/>
      <c r="B1000" s="60"/>
      <c r="C1000" s="74"/>
      <c r="D1000" s="52"/>
      <c r="E1000" s="1"/>
      <c r="F1000" s="1"/>
      <c r="G1000" s="1"/>
      <c r="H1000" s="1"/>
      <c r="I1000" s="1"/>
      <c r="J1000" s="1"/>
      <c r="K1000" s="1"/>
      <c r="L1000" s="1"/>
      <c r="M1000" s="1"/>
      <c r="N1000" s="1"/>
    </row>
    <row r="1001" spans="1:14" ht="12.75" customHeight="1" x14ac:dyDescent="0.2">
      <c r="A1001" s="4"/>
      <c r="B1001" s="60"/>
      <c r="C1001" s="74"/>
      <c r="D1001" s="52"/>
      <c r="E1001" s="1"/>
      <c r="F1001" s="1"/>
      <c r="G1001" s="1"/>
      <c r="H1001" s="1"/>
      <c r="I1001" s="1"/>
      <c r="J1001" s="1"/>
      <c r="K1001" s="1"/>
      <c r="L1001" s="1"/>
      <c r="M1001" s="1"/>
      <c r="N1001" s="1"/>
    </row>
    <row r="1002" spans="1:14" ht="12.75" customHeight="1" x14ac:dyDescent="0.2">
      <c r="A1002" s="4"/>
      <c r="B1002" s="60"/>
      <c r="C1002" s="74"/>
      <c r="D1002" s="52"/>
      <c r="E1002" s="1"/>
      <c r="F1002" s="1"/>
      <c r="G1002" s="1"/>
      <c r="H1002" s="1"/>
      <c r="I1002" s="1"/>
      <c r="J1002" s="1"/>
      <c r="K1002" s="1"/>
      <c r="L1002" s="1"/>
      <c r="M1002" s="1"/>
      <c r="N1002" s="1"/>
    </row>
    <row r="1003" spans="1:14" ht="12.75" customHeight="1" x14ac:dyDescent="0.2">
      <c r="A1003" s="4"/>
      <c r="B1003" s="60"/>
      <c r="C1003" s="74"/>
      <c r="D1003" s="52"/>
      <c r="E1003" s="1"/>
      <c r="F1003" s="1"/>
      <c r="G1003" s="1"/>
      <c r="H1003" s="1"/>
      <c r="I1003" s="1"/>
      <c r="J1003" s="1"/>
      <c r="K1003" s="1"/>
      <c r="L1003" s="1"/>
      <c r="M1003" s="1"/>
      <c r="N1003" s="1"/>
    </row>
    <row r="1004" spans="1:14" ht="12.75" customHeight="1" x14ac:dyDescent="0.2">
      <c r="A1004" s="4"/>
      <c r="B1004" s="60"/>
      <c r="C1004" s="74"/>
      <c r="D1004" s="52"/>
      <c r="E1004" s="1"/>
      <c r="F1004" s="1"/>
      <c r="G1004" s="1"/>
      <c r="H1004" s="1"/>
      <c r="I1004" s="1"/>
      <c r="J1004" s="1"/>
      <c r="K1004" s="1"/>
      <c r="L1004" s="1"/>
      <c r="M1004" s="1"/>
      <c r="N1004" s="1"/>
    </row>
    <row r="1005" spans="1:14" ht="12.75" customHeight="1" x14ac:dyDescent="0.2">
      <c r="A1005" s="4"/>
      <c r="B1005" s="60"/>
      <c r="C1005" s="74"/>
      <c r="D1005" s="52"/>
      <c r="E1005" s="1"/>
      <c r="F1005" s="1"/>
      <c r="G1005" s="1"/>
      <c r="H1005" s="1"/>
      <c r="I1005" s="1"/>
      <c r="J1005" s="1"/>
      <c r="K1005" s="1"/>
      <c r="L1005" s="1"/>
      <c r="M1005" s="1"/>
      <c r="N1005" s="1"/>
    </row>
    <row r="1006" spans="1:14" ht="12.75" customHeight="1" x14ac:dyDescent="0.2">
      <c r="A1006" s="4"/>
      <c r="B1006" s="60"/>
      <c r="C1006" s="74"/>
      <c r="D1006" s="52"/>
      <c r="E1006" s="1"/>
      <c r="F1006" s="1"/>
      <c r="G1006" s="1"/>
      <c r="H1006" s="1"/>
      <c r="I1006" s="1"/>
      <c r="J1006" s="1"/>
      <c r="K1006" s="1"/>
      <c r="L1006" s="1"/>
      <c r="M1006" s="1"/>
      <c r="N1006" s="1"/>
    </row>
    <row r="1007" spans="1:14" ht="12.75" customHeight="1" x14ac:dyDescent="0.2">
      <c r="A1007" s="4"/>
      <c r="B1007" s="60"/>
      <c r="C1007" s="74"/>
      <c r="D1007" s="52"/>
      <c r="E1007" s="1"/>
      <c r="F1007" s="1"/>
      <c r="G1007" s="1"/>
      <c r="H1007" s="1"/>
      <c r="I1007" s="1"/>
      <c r="J1007" s="1"/>
      <c r="K1007" s="1"/>
      <c r="L1007" s="1"/>
      <c r="M1007" s="1"/>
      <c r="N1007" s="1"/>
    </row>
    <row r="1008" spans="1:14" ht="12.75" customHeight="1" x14ac:dyDescent="0.2">
      <c r="A1008" s="4"/>
      <c r="B1008" s="60"/>
      <c r="C1008" s="74"/>
      <c r="D1008" s="52"/>
      <c r="E1008" s="1"/>
      <c r="F1008" s="1"/>
      <c r="G1008" s="1"/>
      <c r="H1008" s="1"/>
      <c r="I1008" s="1"/>
      <c r="J1008" s="1"/>
      <c r="K1008" s="1"/>
      <c r="L1008" s="1"/>
      <c r="M1008" s="1"/>
      <c r="N1008" s="1"/>
    </row>
    <row r="1009" spans="1:14" ht="12.75" customHeight="1" x14ac:dyDescent="0.2">
      <c r="A1009" s="4"/>
      <c r="B1009" s="60"/>
      <c r="C1009" s="74"/>
      <c r="D1009" s="52"/>
      <c r="E1009" s="1"/>
      <c r="F1009" s="1"/>
      <c r="G1009" s="1"/>
      <c r="H1009" s="1"/>
      <c r="I1009" s="1"/>
      <c r="J1009" s="1"/>
      <c r="K1009" s="1"/>
      <c r="L1009" s="1"/>
      <c r="M1009" s="1"/>
      <c r="N1009" s="1"/>
    </row>
    <row r="1010" spans="1:14" ht="12.75" customHeight="1" x14ac:dyDescent="0.2">
      <c r="A1010" s="4"/>
      <c r="B1010" s="60"/>
      <c r="C1010" s="74"/>
      <c r="D1010" s="52"/>
      <c r="E1010" s="1"/>
      <c r="F1010" s="1"/>
      <c r="G1010" s="1"/>
      <c r="H1010" s="1"/>
      <c r="I1010" s="1"/>
      <c r="J1010" s="1"/>
      <c r="K1010" s="1"/>
      <c r="L1010" s="1"/>
      <c r="M1010" s="1"/>
      <c r="N1010" s="1"/>
    </row>
    <row r="1011" spans="1:14" ht="12.75" customHeight="1" x14ac:dyDescent="0.2">
      <c r="A1011" s="4"/>
      <c r="B1011" s="60"/>
      <c r="C1011" s="74"/>
      <c r="D1011" s="52"/>
      <c r="E1011" s="1"/>
      <c r="F1011" s="1"/>
      <c r="G1011" s="1"/>
      <c r="H1011" s="1"/>
      <c r="I1011" s="1"/>
      <c r="J1011" s="1"/>
      <c r="K1011" s="1"/>
      <c r="L1011" s="1"/>
      <c r="M1011" s="1"/>
      <c r="N1011" s="1"/>
    </row>
    <row r="1012" spans="1:14" ht="12.75" customHeight="1" x14ac:dyDescent="0.2">
      <c r="A1012" s="4"/>
      <c r="B1012" s="60"/>
      <c r="C1012" s="74"/>
      <c r="D1012" s="52"/>
      <c r="E1012" s="1"/>
      <c r="F1012" s="1"/>
      <c r="G1012" s="1"/>
      <c r="H1012" s="1"/>
      <c r="I1012" s="1"/>
      <c r="J1012" s="1"/>
      <c r="K1012" s="1"/>
      <c r="L1012" s="1"/>
      <c r="M1012" s="1"/>
      <c r="N1012" s="1"/>
    </row>
    <row r="1013" spans="1:14" ht="12.75" customHeight="1" x14ac:dyDescent="0.2">
      <c r="A1013" s="4"/>
      <c r="B1013" s="60"/>
      <c r="C1013" s="74"/>
      <c r="D1013" s="52"/>
      <c r="E1013" s="1"/>
      <c r="F1013" s="1"/>
      <c r="G1013" s="1"/>
      <c r="H1013" s="1"/>
      <c r="I1013" s="1"/>
      <c r="J1013" s="1"/>
      <c r="K1013" s="1"/>
      <c r="L1013" s="1"/>
      <c r="M1013" s="1"/>
      <c r="N1013" s="1"/>
    </row>
    <row r="1014" spans="1:14" ht="12.75" customHeight="1" x14ac:dyDescent="0.2">
      <c r="A1014" s="4"/>
      <c r="B1014" s="60"/>
      <c r="C1014" s="74"/>
      <c r="D1014" s="52"/>
      <c r="E1014" s="1"/>
      <c r="F1014" s="1"/>
      <c r="G1014" s="1"/>
      <c r="H1014" s="1"/>
      <c r="I1014" s="1"/>
      <c r="J1014" s="1"/>
      <c r="K1014" s="1"/>
      <c r="L1014" s="1"/>
      <c r="M1014" s="1"/>
      <c r="N1014" s="1"/>
    </row>
    <row r="1015" spans="1:14" ht="12.75" customHeight="1" x14ac:dyDescent="0.2">
      <c r="A1015" s="4"/>
      <c r="B1015" s="60"/>
      <c r="C1015" s="74"/>
      <c r="D1015" s="52"/>
      <c r="E1015" s="1"/>
      <c r="F1015" s="1"/>
      <c r="G1015" s="1"/>
      <c r="H1015" s="1"/>
      <c r="I1015" s="1"/>
      <c r="J1015" s="1"/>
      <c r="K1015" s="1"/>
      <c r="L1015" s="1"/>
      <c r="M1015" s="1"/>
      <c r="N1015" s="1"/>
    </row>
    <row r="1016" spans="1:14" ht="12.75" customHeight="1" x14ac:dyDescent="0.2">
      <c r="A1016" s="4"/>
      <c r="B1016" s="60"/>
      <c r="C1016" s="74"/>
      <c r="D1016" s="52"/>
      <c r="E1016" s="1"/>
      <c r="F1016" s="1"/>
      <c r="G1016" s="1"/>
      <c r="H1016" s="1"/>
      <c r="I1016" s="1"/>
      <c r="J1016" s="1"/>
      <c r="K1016" s="1"/>
      <c r="L1016" s="1"/>
      <c r="M1016" s="1"/>
      <c r="N1016" s="1"/>
    </row>
    <row r="1017" spans="1:14" ht="12.75" customHeight="1" x14ac:dyDescent="0.2">
      <c r="A1017" s="4"/>
      <c r="B1017" s="60"/>
      <c r="C1017" s="74"/>
      <c r="D1017" s="52"/>
      <c r="E1017" s="1"/>
      <c r="F1017" s="1"/>
      <c r="G1017" s="1"/>
      <c r="H1017" s="1"/>
      <c r="I1017" s="1"/>
      <c r="J1017" s="1"/>
      <c r="K1017" s="1"/>
      <c r="L1017" s="1"/>
      <c r="M1017" s="1"/>
      <c r="N1017" s="1"/>
    </row>
    <row r="1018" spans="1:14" ht="12.75" customHeight="1" x14ac:dyDescent="0.2">
      <c r="A1018" s="4"/>
      <c r="B1018" s="60"/>
      <c r="C1018" s="74"/>
      <c r="D1018" s="52"/>
      <c r="E1018" s="1"/>
      <c r="F1018" s="1"/>
      <c r="G1018" s="1"/>
      <c r="H1018" s="1"/>
      <c r="I1018" s="1"/>
      <c r="J1018" s="1"/>
      <c r="K1018" s="1"/>
      <c r="L1018" s="1"/>
      <c r="M1018" s="1"/>
      <c r="N1018" s="1"/>
    </row>
    <row r="1019" spans="1:14" ht="12.75" customHeight="1" x14ac:dyDescent="0.2">
      <c r="A1019" s="4"/>
      <c r="B1019" s="60"/>
      <c r="C1019" s="74"/>
      <c r="D1019" s="52"/>
      <c r="E1019" s="1"/>
      <c r="F1019" s="1"/>
      <c r="G1019" s="1"/>
      <c r="H1019" s="1"/>
      <c r="I1019" s="1"/>
      <c r="J1019" s="1"/>
      <c r="K1019" s="1"/>
      <c r="L1019" s="1"/>
      <c r="M1019" s="1"/>
      <c r="N1019" s="1"/>
    </row>
    <row r="1020" spans="1:14" ht="12.75" customHeight="1" x14ac:dyDescent="0.2">
      <c r="A1020" s="4"/>
      <c r="B1020" s="60"/>
      <c r="C1020" s="74"/>
      <c r="D1020" s="52"/>
      <c r="E1020" s="1"/>
      <c r="F1020" s="1"/>
      <c r="G1020" s="1"/>
      <c r="H1020" s="1"/>
      <c r="I1020" s="1"/>
      <c r="J1020" s="1"/>
      <c r="K1020" s="1"/>
      <c r="L1020" s="1"/>
      <c r="M1020" s="1"/>
      <c r="N1020" s="1"/>
    </row>
    <row r="1021" spans="1:14" ht="12.75" customHeight="1" x14ac:dyDescent="0.2">
      <c r="A1021" s="4"/>
      <c r="B1021" s="60"/>
      <c r="C1021" s="74"/>
      <c r="D1021" s="52"/>
      <c r="E1021" s="1"/>
      <c r="F1021" s="1"/>
      <c r="G1021" s="1"/>
      <c r="H1021" s="1"/>
      <c r="I1021" s="1"/>
      <c r="J1021" s="1"/>
      <c r="K1021" s="1"/>
      <c r="L1021" s="1"/>
      <c r="M1021" s="1"/>
      <c r="N1021" s="1"/>
    </row>
    <row r="1022" spans="1:14" ht="12.75" customHeight="1" x14ac:dyDescent="0.2">
      <c r="A1022" s="4"/>
      <c r="B1022" s="60"/>
      <c r="C1022" s="74"/>
      <c r="D1022" s="52"/>
      <c r="E1022" s="1"/>
      <c r="F1022" s="1"/>
      <c r="G1022" s="1"/>
      <c r="H1022" s="1"/>
      <c r="I1022" s="1"/>
      <c r="J1022" s="1"/>
      <c r="K1022" s="1"/>
      <c r="L1022" s="1"/>
      <c r="M1022" s="1"/>
      <c r="N1022" s="1"/>
    </row>
    <row r="1023" spans="1:14" ht="12.75" customHeight="1" x14ac:dyDescent="0.2">
      <c r="A1023" s="4"/>
      <c r="B1023" s="60"/>
      <c r="C1023" s="74"/>
      <c r="D1023" s="52"/>
      <c r="E1023" s="1"/>
      <c r="F1023" s="1"/>
      <c r="G1023" s="1"/>
      <c r="H1023" s="1"/>
      <c r="I1023" s="1"/>
      <c r="J1023" s="1"/>
      <c r="K1023" s="1"/>
      <c r="L1023" s="1"/>
      <c r="M1023" s="1"/>
      <c r="N1023" s="1"/>
    </row>
    <row r="1024" spans="1:14" ht="12.75" customHeight="1" x14ac:dyDescent="0.2">
      <c r="A1024" s="4"/>
      <c r="B1024" s="60"/>
      <c r="C1024" s="74"/>
      <c r="D1024" s="52"/>
      <c r="E1024" s="1"/>
      <c r="F1024" s="1"/>
      <c r="G1024" s="1"/>
      <c r="H1024" s="1"/>
      <c r="I1024" s="1"/>
      <c r="J1024" s="1"/>
      <c r="K1024" s="1"/>
      <c r="L1024" s="1"/>
      <c r="M1024" s="1"/>
      <c r="N1024" s="1"/>
    </row>
    <row r="1025" spans="1:14" ht="12.75" customHeight="1" x14ac:dyDescent="0.2">
      <c r="A1025" s="4"/>
      <c r="B1025" s="60"/>
      <c r="C1025" s="74"/>
      <c r="D1025" s="52"/>
      <c r="E1025" s="1"/>
      <c r="F1025" s="1"/>
      <c r="G1025" s="1"/>
      <c r="H1025" s="1"/>
      <c r="I1025" s="1"/>
      <c r="J1025" s="1"/>
      <c r="K1025" s="1"/>
      <c r="L1025" s="1"/>
      <c r="M1025" s="1"/>
      <c r="N1025" s="1"/>
    </row>
    <row r="1026" spans="1:14" ht="12.75" customHeight="1" x14ac:dyDescent="0.2">
      <c r="A1026" s="4"/>
      <c r="B1026" s="60"/>
      <c r="C1026" s="74"/>
      <c r="D1026" s="52"/>
      <c r="E1026" s="1"/>
      <c r="F1026" s="1"/>
      <c r="G1026" s="1"/>
      <c r="H1026" s="1"/>
      <c r="I1026" s="1"/>
      <c r="J1026" s="1"/>
      <c r="K1026" s="1"/>
      <c r="L1026" s="1"/>
      <c r="M1026" s="1"/>
      <c r="N1026" s="1"/>
    </row>
    <row r="1027" spans="1:14" ht="12.75" customHeight="1" x14ac:dyDescent="0.2">
      <c r="A1027" s="4"/>
      <c r="B1027" s="60"/>
      <c r="C1027" s="74"/>
      <c r="D1027" s="52"/>
      <c r="E1027" s="1"/>
      <c r="F1027" s="1"/>
      <c r="G1027" s="1"/>
      <c r="H1027" s="1"/>
      <c r="I1027" s="1"/>
      <c r="J1027" s="1"/>
      <c r="K1027" s="1"/>
      <c r="L1027" s="1"/>
      <c r="M1027" s="1"/>
      <c r="N1027" s="1"/>
    </row>
    <row r="1028" spans="1:14" ht="12.75" customHeight="1" x14ac:dyDescent="0.2">
      <c r="A1028" s="4"/>
      <c r="B1028" s="60"/>
      <c r="C1028" s="74"/>
      <c r="D1028" s="52"/>
      <c r="E1028" s="1"/>
      <c r="F1028" s="1"/>
      <c r="G1028" s="1"/>
      <c r="H1028" s="1"/>
      <c r="I1028" s="1"/>
      <c r="J1028" s="1"/>
      <c r="K1028" s="1"/>
      <c r="L1028" s="1"/>
      <c r="M1028" s="1"/>
      <c r="N1028" s="1"/>
    </row>
    <row r="1029" spans="1:14" ht="12.75" customHeight="1" x14ac:dyDescent="0.2">
      <c r="A1029" s="4"/>
      <c r="B1029" s="60"/>
      <c r="C1029" s="74"/>
      <c r="D1029" s="52"/>
      <c r="E1029" s="1"/>
      <c r="F1029" s="1"/>
      <c r="G1029" s="1"/>
      <c r="H1029" s="1"/>
      <c r="I1029" s="1"/>
      <c r="J1029" s="1"/>
      <c r="K1029" s="1"/>
      <c r="L1029" s="1"/>
      <c r="M1029" s="1"/>
      <c r="N1029" s="1"/>
    </row>
    <row r="1030" spans="1:14" ht="12.75" customHeight="1" x14ac:dyDescent="0.2">
      <c r="A1030" s="4"/>
      <c r="B1030" s="60"/>
      <c r="C1030" s="74"/>
      <c r="D1030" s="52"/>
      <c r="E1030" s="1"/>
      <c r="F1030" s="1"/>
      <c r="G1030" s="1"/>
      <c r="H1030" s="1"/>
      <c r="I1030" s="1"/>
      <c r="J1030" s="1"/>
      <c r="K1030" s="1"/>
      <c r="L1030" s="1"/>
      <c r="M1030" s="1"/>
      <c r="N1030" s="1"/>
    </row>
    <row r="1031" spans="1:14" ht="12.75" customHeight="1" x14ac:dyDescent="0.2">
      <c r="A1031" s="4"/>
      <c r="B1031" s="60"/>
      <c r="C1031" s="74"/>
      <c r="D1031" s="52"/>
      <c r="E1031" s="1"/>
      <c r="F1031" s="1"/>
      <c r="G1031" s="1"/>
      <c r="H1031" s="1"/>
      <c r="I1031" s="1"/>
      <c r="J1031" s="1"/>
      <c r="K1031" s="1"/>
      <c r="L1031" s="1"/>
      <c r="M1031" s="1"/>
      <c r="N1031" s="1"/>
    </row>
    <row r="1032" spans="1:14" ht="12.75" customHeight="1" x14ac:dyDescent="0.2">
      <c r="A1032" s="4"/>
      <c r="B1032" s="60"/>
      <c r="C1032" s="74"/>
      <c r="D1032" s="52"/>
      <c r="E1032" s="1"/>
      <c r="F1032" s="1"/>
      <c r="G1032" s="1"/>
      <c r="H1032" s="1"/>
      <c r="I1032" s="1"/>
      <c r="J1032" s="1"/>
      <c r="K1032" s="1"/>
      <c r="L1032" s="1"/>
      <c r="M1032" s="1"/>
      <c r="N1032" s="1"/>
    </row>
    <row r="1033" spans="1:14" ht="12.75" customHeight="1" x14ac:dyDescent="0.2">
      <c r="A1033" s="4"/>
      <c r="B1033" s="60"/>
      <c r="C1033" s="74"/>
      <c r="D1033" s="52"/>
      <c r="E1033" s="1"/>
      <c r="F1033" s="1"/>
      <c r="G1033" s="1"/>
      <c r="H1033" s="1"/>
      <c r="I1033" s="1"/>
      <c r="J1033" s="1"/>
      <c r="K1033" s="1"/>
      <c r="L1033" s="1"/>
      <c r="M1033" s="1"/>
      <c r="N1033" s="1"/>
    </row>
    <row r="1034" spans="1:14" ht="12.75" customHeight="1" x14ac:dyDescent="0.2">
      <c r="A1034" s="4"/>
      <c r="B1034" s="60"/>
      <c r="C1034" s="74"/>
      <c r="D1034" s="52"/>
      <c r="E1034" s="1"/>
      <c r="F1034" s="1"/>
      <c r="G1034" s="1"/>
      <c r="H1034" s="1"/>
      <c r="I1034" s="1"/>
      <c r="J1034" s="1"/>
      <c r="K1034" s="1"/>
      <c r="L1034" s="1"/>
      <c r="M1034" s="1"/>
      <c r="N1034" s="1"/>
    </row>
    <row r="1035" spans="1:14" ht="12.75" customHeight="1" x14ac:dyDescent="0.2">
      <c r="A1035" s="4"/>
      <c r="B1035" s="60"/>
      <c r="C1035" s="74"/>
      <c r="D1035" s="52"/>
      <c r="E1035" s="1"/>
      <c r="F1035" s="1"/>
      <c r="G1035" s="1"/>
      <c r="H1035" s="1"/>
      <c r="I1035" s="1"/>
      <c r="J1035" s="1"/>
      <c r="K1035" s="1"/>
      <c r="L1035" s="1"/>
      <c r="M1035" s="1"/>
      <c r="N1035" s="1"/>
    </row>
    <row r="1036" spans="1:14" ht="12.75" customHeight="1" x14ac:dyDescent="0.2">
      <c r="A1036" s="4"/>
      <c r="B1036" s="60"/>
      <c r="C1036" s="74"/>
      <c r="D1036" s="52"/>
      <c r="E1036" s="1"/>
      <c r="F1036" s="1"/>
      <c r="G1036" s="1"/>
      <c r="H1036" s="1"/>
      <c r="I1036" s="1"/>
      <c r="J1036" s="1"/>
      <c r="K1036" s="1"/>
      <c r="L1036" s="1"/>
      <c r="M1036" s="1"/>
      <c r="N1036" s="1"/>
    </row>
    <row r="1037" spans="1:14" ht="12.75" customHeight="1" x14ac:dyDescent="0.2">
      <c r="A1037" s="4"/>
      <c r="B1037" s="60"/>
      <c r="C1037" s="74"/>
      <c r="D1037" s="52"/>
      <c r="E1037" s="1"/>
      <c r="F1037" s="1"/>
      <c r="G1037" s="1"/>
      <c r="H1037" s="1"/>
      <c r="I1037" s="1"/>
      <c r="J1037" s="1"/>
      <c r="K1037" s="1"/>
      <c r="L1037" s="1"/>
      <c r="M1037" s="1"/>
      <c r="N1037" s="1"/>
    </row>
    <row r="1038" spans="1:14" ht="12.75" customHeight="1" x14ac:dyDescent="0.2">
      <c r="A1038" s="4"/>
      <c r="B1038" s="60"/>
      <c r="C1038" s="74"/>
      <c r="D1038" s="52"/>
      <c r="E1038" s="1"/>
      <c r="F1038" s="1"/>
      <c r="G1038" s="1"/>
      <c r="H1038" s="1"/>
      <c r="I1038" s="1"/>
      <c r="J1038" s="1"/>
      <c r="K1038" s="1"/>
      <c r="L1038" s="1"/>
      <c r="M1038" s="1"/>
      <c r="N1038" s="1"/>
    </row>
    <row r="1039" spans="1:14" ht="12.75" customHeight="1" x14ac:dyDescent="0.2">
      <c r="A1039" s="4"/>
      <c r="B1039" s="60"/>
      <c r="C1039" s="74"/>
      <c r="D1039" s="52"/>
      <c r="E1039" s="1"/>
      <c r="F1039" s="1"/>
      <c r="G1039" s="1"/>
      <c r="H1039" s="1"/>
      <c r="I1039" s="1"/>
      <c r="J1039" s="1"/>
      <c r="K1039" s="1"/>
      <c r="L1039" s="1"/>
      <c r="M1039" s="1"/>
      <c r="N1039" s="1"/>
    </row>
    <row r="1040" spans="1:14" ht="12.75" customHeight="1" x14ac:dyDescent="0.2">
      <c r="A1040" s="4"/>
      <c r="B1040" s="60"/>
      <c r="C1040" s="74"/>
      <c r="D1040" s="52"/>
      <c r="E1040" s="1"/>
      <c r="F1040" s="1"/>
      <c r="G1040" s="1"/>
      <c r="H1040" s="1"/>
      <c r="I1040" s="1"/>
      <c r="J1040" s="1"/>
      <c r="K1040" s="1"/>
      <c r="L1040" s="1"/>
      <c r="M1040" s="1"/>
      <c r="N1040" s="1"/>
    </row>
    <row r="1041" spans="1:14" ht="12.75" customHeight="1" x14ac:dyDescent="0.2">
      <c r="A1041" s="4"/>
      <c r="B1041" s="60"/>
      <c r="C1041" s="74"/>
      <c r="D1041" s="52"/>
      <c r="E1041" s="1"/>
      <c r="F1041" s="1"/>
      <c r="G1041" s="1"/>
      <c r="H1041" s="1"/>
      <c r="I1041" s="1"/>
      <c r="J1041" s="1"/>
      <c r="K1041" s="1"/>
      <c r="L1041" s="1"/>
      <c r="M1041" s="1"/>
      <c r="N1041" s="1"/>
    </row>
    <row r="1042" spans="1:14" ht="12.75" customHeight="1" x14ac:dyDescent="0.2">
      <c r="A1042" s="4"/>
      <c r="B1042" s="60"/>
      <c r="C1042" s="74"/>
      <c r="D1042" s="52"/>
      <c r="E1042" s="1"/>
      <c r="F1042" s="1"/>
      <c r="G1042" s="1"/>
      <c r="H1042" s="1"/>
      <c r="I1042" s="1"/>
      <c r="J1042" s="1"/>
      <c r="K1042" s="1"/>
      <c r="L1042" s="1"/>
      <c r="M1042" s="1"/>
      <c r="N1042" s="1"/>
    </row>
    <row r="1043" spans="1:14" ht="12.75" customHeight="1" x14ac:dyDescent="0.2">
      <c r="A1043" s="4"/>
      <c r="B1043" s="60"/>
      <c r="C1043" s="74"/>
      <c r="D1043" s="52"/>
      <c r="E1043" s="1"/>
      <c r="F1043" s="1"/>
      <c r="G1043" s="1"/>
      <c r="H1043" s="1"/>
      <c r="I1043" s="1"/>
      <c r="J1043" s="1"/>
      <c r="K1043" s="1"/>
      <c r="L1043" s="1"/>
      <c r="M1043" s="1"/>
      <c r="N1043" s="1"/>
    </row>
    <row r="1044" spans="1:14" ht="12.75" customHeight="1" x14ac:dyDescent="0.2">
      <c r="A1044" s="4"/>
      <c r="B1044" s="60"/>
      <c r="C1044" s="74"/>
      <c r="D1044" s="52"/>
      <c r="E1044" s="1"/>
      <c r="F1044" s="1"/>
      <c r="G1044" s="1"/>
      <c r="H1044" s="1"/>
      <c r="I1044" s="1"/>
      <c r="J1044" s="1"/>
      <c r="K1044" s="1"/>
      <c r="L1044" s="1"/>
      <c r="M1044" s="1"/>
      <c r="N1044" s="1"/>
    </row>
    <row r="1045" spans="1:14" ht="12.75" customHeight="1" x14ac:dyDescent="0.2">
      <c r="A1045" s="4"/>
      <c r="B1045" s="60"/>
      <c r="C1045" s="74"/>
      <c r="D1045" s="52"/>
      <c r="E1045" s="1"/>
      <c r="F1045" s="1"/>
      <c r="G1045" s="1"/>
      <c r="H1045" s="1"/>
      <c r="I1045" s="1"/>
      <c r="J1045" s="1"/>
      <c r="K1045" s="1"/>
      <c r="L1045" s="1"/>
      <c r="M1045" s="1"/>
      <c r="N1045" s="1"/>
    </row>
    <row r="1046" spans="1:14" ht="12.75" customHeight="1" x14ac:dyDescent="0.2">
      <c r="A1046" s="4"/>
      <c r="B1046" s="60"/>
      <c r="C1046" s="74"/>
      <c r="D1046" s="52"/>
      <c r="E1046" s="1"/>
      <c r="F1046" s="1"/>
      <c r="G1046" s="1"/>
      <c r="H1046" s="1"/>
      <c r="I1046" s="1"/>
      <c r="J1046" s="1"/>
      <c r="K1046" s="1"/>
      <c r="L1046" s="1"/>
      <c r="M1046" s="1"/>
      <c r="N1046" s="1"/>
    </row>
    <row r="1047" spans="1:14" ht="12.75" customHeight="1" x14ac:dyDescent="0.2">
      <c r="A1047" s="4"/>
      <c r="B1047" s="60"/>
      <c r="C1047" s="74"/>
      <c r="D1047" s="52"/>
      <c r="E1047" s="1"/>
      <c r="F1047" s="1"/>
      <c r="G1047" s="1"/>
      <c r="H1047" s="1"/>
      <c r="I1047" s="1"/>
      <c r="J1047" s="1"/>
      <c r="K1047" s="1"/>
      <c r="L1047" s="1"/>
      <c r="M1047" s="1"/>
      <c r="N1047" s="1"/>
    </row>
    <row r="1048" spans="1:14" ht="12.75" customHeight="1" x14ac:dyDescent="0.2">
      <c r="A1048" s="4"/>
      <c r="B1048" s="60"/>
      <c r="C1048" s="74"/>
      <c r="D1048" s="52"/>
      <c r="E1048" s="1"/>
      <c r="F1048" s="1"/>
      <c r="G1048" s="1"/>
      <c r="H1048" s="1"/>
      <c r="I1048" s="1"/>
      <c r="J1048" s="1"/>
      <c r="K1048" s="1"/>
      <c r="L1048" s="1"/>
      <c r="M1048" s="1"/>
      <c r="N1048" s="1"/>
    </row>
    <row r="1049" spans="1:14" ht="12.75" customHeight="1" x14ac:dyDescent="0.2">
      <c r="A1049" s="4"/>
      <c r="B1049" s="60"/>
      <c r="C1049" s="74"/>
      <c r="D1049" s="52"/>
      <c r="E1049" s="1"/>
      <c r="F1049" s="1"/>
      <c r="G1049" s="1"/>
      <c r="H1049" s="1"/>
      <c r="I1049" s="1"/>
      <c r="J1049" s="1"/>
      <c r="K1049" s="1"/>
      <c r="L1049" s="1"/>
      <c r="M1049" s="1"/>
      <c r="N1049" s="1"/>
    </row>
    <row r="1050" spans="1:14" ht="12.75" customHeight="1" x14ac:dyDescent="0.2">
      <c r="A1050" s="4"/>
      <c r="B1050" s="60"/>
      <c r="C1050" s="74"/>
      <c r="D1050" s="52"/>
      <c r="E1050" s="1"/>
      <c r="F1050" s="1"/>
      <c r="G1050" s="1"/>
      <c r="H1050" s="1"/>
      <c r="I1050" s="1"/>
      <c r="J1050" s="1"/>
      <c r="K1050" s="1"/>
      <c r="L1050" s="1"/>
      <c r="M1050" s="1"/>
      <c r="N1050" s="1"/>
    </row>
    <row r="1051" spans="1:14" ht="12.75" customHeight="1" x14ac:dyDescent="0.2">
      <c r="A1051" s="4"/>
      <c r="B1051" s="60"/>
      <c r="C1051" s="74"/>
      <c r="D1051" s="52"/>
      <c r="E1051" s="1"/>
      <c r="F1051" s="1"/>
      <c r="G1051" s="1"/>
      <c r="H1051" s="1"/>
      <c r="I1051" s="1"/>
      <c r="J1051" s="1"/>
      <c r="K1051" s="1"/>
      <c r="L1051" s="1"/>
      <c r="M1051" s="1"/>
      <c r="N1051" s="1"/>
    </row>
    <row r="1052" spans="1:14" ht="12.75" customHeight="1" x14ac:dyDescent="0.2">
      <c r="A1052" s="4"/>
      <c r="B1052" s="60"/>
      <c r="C1052" s="74"/>
      <c r="D1052" s="52"/>
      <c r="E1052" s="1"/>
      <c r="F1052" s="1"/>
      <c r="G1052" s="1"/>
      <c r="H1052" s="1"/>
      <c r="I1052" s="1"/>
      <c r="J1052" s="1"/>
      <c r="K1052" s="1"/>
      <c r="L1052" s="1"/>
      <c r="M1052" s="1"/>
      <c r="N1052" s="1"/>
    </row>
    <row r="1053" spans="1:14" ht="12.75" customHeight="1" x14ac:dyDescent="0.2">
      <c r="A1053" s="4"/>
      <c r="B1053" s="60"/>
      <c r="C1053" s="74"/>
      <c r="D1053" s="52"/>
      <c r="E1053" s="1"/>
      <c r="F1053" s="1"/>
      <c r="G1053" s="1"/>
      <c r="H1053" s="1"/>
      <c r="I1053" s="1"/>
      <c r="J1053" s="1"/>
      <c r="K1053" s="1"/>
      <c r="L1053" s="1"/>
      <c r="M1053" s="1"/>
      <c r="N1053" s="1"/>
    </row>
    <row r="1054" spans="1:14" ht="12.75" customHeight="1" x14ac:dyDescent="0.2">
      <c r="A1054" s="4"/>
      <c r="B1054" s="60"/>
      <c r="C1054" s="74"/>
      <c r="D1054" s="52"/>
      <c r="E1054" s="1"/>
      <c r="F1054" s="1"/>
      <c r="G1054" s="1"/>
      <c r="H1054" s="1"/>
      <c r="I1054" s="1"/>
      <c r="J1054" s="1"/>
      <c r="K1054" s="1"/>
      <c r="L1054" s="1"/>
      <c r="M1054" s="1"/>
      <c r="N1054" s="1"/>
    </row>
    <row r="1055" spans="1:14" ht="12.75" customHeight="1" x14ac:dyDescent="0.2">
      <c r="A1055" s="4"/>
      <c r="B1055" s="60"/>
      <c r="C1055" s="74"/>
      <c r="D1055" s="52"/>
      <c r="E1055" s="1"/>
      <c r="F1055" s="1"/>
      <c r="G1055" s="1"/>
      <c r="H1055" s="1"/>
      <c r="I1055" s="1"/>
      <c r="J1055" s="1"/>
      <c r="K1055" s="1"/>
      <c r="L1055" s="1"/>
      <c r="M1055" s="1"/>
      <c r="N1055" s="1"/>
    </row>
    <row r="1056" spans="1:14" ht="12.75" customHeight="1" x14ac:dyDescent="0.2">
      <c r="A1056" s="4"/>
      <c r="B1056" s="60"/>
      <c r="C1056" s="74"/>
      <c r="D1056" s="52"/>
      <c r="E1056" s="1"/>
      <c r="F1056" s="1"/>
      <c r="G1056" s="1"/>
      <c r="H1056" s="1"/>
      <c r="I1056" s="1"/>
      <c r="J1056" s="1"/>
      <c r="K1056" s="1"/>
      <c r="L1056" s="1"/>
      <c r="M1056" s="1"/>
      <c r="N1056" s="1"/>
    </row>
    <row r="1057" spans="1:14" ht="12.75" customHeight="1" x14ac:dyDescent="0.2">
      <c r="A1057" s="4"/>
      <c r="B1057" s="60"/>
      <c r="C1057" s="74"/>
      <c r="D1057" s="52"/>
      <c r="E1057" s="1"/>
      <c r="F1057" s="1"/>
      <c r="G1057" s="1"/>
      <c r="H1057" s="1"/>
      <c r="I1057" s="1"/>
      <c r="J1057" s="1"/>
      <c r="K1057" s="1"/>
      <c r="L1057" s="1"/>
      <c r="M1057" s="1"/>
      <c r="N1057" s="1"/>
    </row>
    <row r="1058" spans="1:14" ht="12.75" customHeight="1" x14ac:dyDescent="0.2">
      <c r="A1058" s="4"/>
      <c r="B1058" s="60"/>
      <c r="C1058" s="74"/>
      <c r="D1058" s="52"/>
      <c r="E1058" s="1"/>
      <c r="F1058" s="1"/>
      <c r="G1058" s="1"/>
      <c r="H1058" s="1"/>
      <c r="I1058" s="1"/>
      <c r="J1058" s="1"/>
      <c r="K1058" s="1"/>
      <c r="L1058" s="1"/>
      <c r="M1058" s="1"/>
      <c r="N1058" s="1"/>
    </row>
    <row r="1059" spans="1:14" ht="12.75" customHeight="1" x14ac:dyDescent="0.2">
      <c r="A1059" s="4"/>
      <c r="B1059" s="60"/>
      <c r="C1059" s="74"/>
      <c r="D1059" s="52"/>
      <c r="E1059" s="1"/>
      <c r="F1059" s="1"/>
      <c r="G1059" s="1"/>
      <c r="H1059" s="1"/>
      <c r="I1059" s="1"/>
      <c r="J1059" s="1"/>
      <c r="K1059" s="1"/>
      <c r="L1059" s="1"/>
      <c r="M1059" s="1"/>
      <c r="N1059" s="1"/>
    </row>
    <row r="1060" spans="1:14" ht="12.75" customHeight="1" x14ac:dyDescent="0.2">
      <c r="A1060" s="4"/>
      <c r="B1060" s="60"/>
      <c r="C1060" s="74"/>
      <c r="D1060" s="52"/>
      <c r="E1060" s="1"/>
      <c r="F1060" s="1"/>
      <c r="G1060" s="1"/>
      <c r="H1060" s="1"/>
      <c r="I1060" s="1"/>
      <c r="J1060" s="1"/>
      <c r="K1060" s="1"/>
      <c r="L1060" s="1"/>
      <c r="M1060" s="1"/>
      <c r="N1060" s="1"/>
    </row>
    <row r="1061" spans="1:14" ht="12.75" customHeight="1" x14ac:dyDescent="0.2">
      <c r="A1061" s="4"/>
      <c r="B1061" s="60"/>
      <c r="C1061" s="74"/>
      <c r="D1061" s="52"/>
      <c r="E1061" s="1"/>
      <c r="F1061" s="1"/>
      <c r="G1061" s="1"/>
      <c r="H1061" s="1"/>
      <c r="I1061" s="1"/>
      <c r="J1061" s="1"/>
      <c r="K1061" s="1"/>
      <c r="L1061" s="1"/>
      <c r="M1061" s="1"/>
      <c r="N1061" s="1"/>
    </row>
    <row r="1062" spans="1:14" ht="12.75" customHeight="1" x14ac:dyDescent="0.2">
      <c r="A1062" s="4"/>
      <c r="B1062" s="60"/>
      <c r="C1062" s="74"/>
      <c r="D1062" s="52"/>
      <c r="E1062" s="1"/>
      <c r="F1062" s="1"/>
      <c r="G1062" s="1"/>
      <c r="H1062" s="1"/>
      <c r="I1062" s="1"/>
      <c r="J1062" s="1"/>
      <c r="K1062" s="1"/>
      <c r="L1062" s="1"/>
      <c r="M1062" s="1"/>
      <c r="N1062" s="1"/>
    </row>
    <row r="1063" spans="1:14" ht="12.75" customHeight="1" x14ac:dyDescent="0.2">
      <c r="A1063" s="4"/>
      <c r="B1063" s="60"/>
      <c r="C1063" s="74"/>
      <c r="D1063" s="52"/>
      <c r="E1063" s="1"/>
      <c r="F1063" s="1"/>
      <c r="G1063" s="1"/>
      <c r="H1063" s="1"/>
      <c r="I1063" s="1"/>
      <c r="J1063" s="1"/>
      <c r="K1063" s="1"/>
      <c r="L1063" s="1"/>
      <c r="M1063" s="1"/>
      <c r="N1063" s="1"/>
    </row>
    <row r="1064" spans="1:14" ht="12.75" customHeight="1" x14ac:dyDescent="0.2">
      <c r="A1064" s="4"/>
      <c r="B1064" s="60"/>
      <c r="C1064" s="74"/>
      <c r="D1064" s="52"/>
      <c r="E1064" s="1"/>
      <c r="F1064" s="1"/>
      <c r="G1064" s="1"/>
      <c r="H1064" s="1"/>
      <c r="I1064" s="1"/>
      <c r="J1064" s="1"/>
      <c r="K1064" s="1"/>
      <c r="L1064" s="1"/>
      <c r="M1064" s="1"/>
      <c r="N1064" s="1"/>
    </row>
    <row r="1065" spans="1:14" ht="12.75" customHeight="1" x14ac:dyDescent="0.2">
      <c r="A1065" s="4"/>
      <c r="B1065" s="60"/>
      <c r="C1065" s="74"/>
      <c r="D1065" s="52"/>
      <c r="E1065" s="1"/>
      <c r="F1065" s="1"/>
      <c r="G1065" s="1"/>
      <c r="H1065" s="1"/>
      <c r="I1065" s="1"/>
      <c r="J1065" s="1"/>
      <c r="K1065" s="1"/>
      <c r="L1065" s="1"/>
      <c r="M1065" s="1"/>
      <c r="N1065" s="1"/>
    </row>
    <row r="1066" spans="1:14" ht="12.75" customHeight="1" x14ac:dyDescent="0.2">
      <c r="A1066" s="4"/>
      <c r="B1066" s="60"/>
      <c r="C1066" s="74"/>
      <c r="D1066" s="52"/>
      <c r="E1066" s="1"/>
      <c r="F1066" s="1"/>
      <c r="G1066" s="1"/>
      <c r="H1066" s="1"/>
      <c r="I1066" s="1"/>
      <c r="J1066" s="1"/>
      <c r="K1066" s="1"/>
      <c r="L1066" s="1"/>
      <c r="M1066" s="1"/>
      <c r="N1066" s="1"/>
    </row>
    <row r="1067" spans="1:14" ht="12.75" customHeight="1" x14ac:dyDescent="0.2">
      <c r="A1067" s="4"/>
      <c r="B1067" s="60"/>
      <c r="C1067" s="74"/>
      <c r="D1067" s="52"/>
      <c r="E1067" s="1"/>
      <c r="F1067" s="1"/>
      <c r="G1067" s="1"/>
      <c r="H1067" s="1"/>
      <c r="I1067" s="1"/>
      <c r="J1067" s="1"/>
      <c r="K1067" s="1"/>
      <c r="L1067" s="1"/>
      <c r="M1067" s="1"/>
      <c r="N1067" s="1"/>
    </row>
    <row r="1068" spans="1:14" ht="12.75" customHeight="1" x14ac:dyDescent="0.2">
      <c r="A1068" s="4"/>
      <c r="B1068" s="60"/>
      <c r="C1068" s="74"/>
      <c r="D1068" s="52"/>
      <c r="E1068" s="1"/>
      <c r="F1068" s="1"/>
      <c r="G1068" s="1"/>
      <c r="H1068" s="1"/>
      <c r="I1068" s="1"/>
      <c r="J1068" s="1"/>
      <c r="K1068" s="1"/>
      <c r="L1068" s="1"/>
      <c r="M1068" s="1"/>
      <c r="N1068" s="1"/>
    </row>
    <row r="1069" spans="1:14" ht="12.75" customHeight="1" x14ac:dyDescent="0.2">
      <c r="A1069" s="4"/>
      <c r="B1069" s="60"/>
      <c r="C1069" s="74"/>
      <c r="D1069" s="52"/>
      <c r="E1069" s="1"/>
      <c r="F1069" s="1"/>
      <c r="G1069" s="1"/>
      <c r="H1069" s="1"/>
      <c r="I1069" s="1"/>
      <c r="J1069" s="1"/>
      <c r="K1069" s="1"/>
      <c r="L1069" s="1"/>
      <c r="M1069" s="1"/>
      <c r="N1069" s="1"/>
    </row>
    <row r="1070" spans="1:14" ht="12.75" customHeight="1" x14ac:dyDescent="0.2">
      <c r="A1070" s="4"/>
      <c r="B1070" s="60"/>
      <c r="C1070" s="74"/>
      <c r="D1070" s="52"/>
      <c r="E1070" s="1"/>
      <c r="F1070" s="1"/>
      <c r="G1070" s="1"/>
      <c r="H1070" s="1"/>
      <c r="I1070" s="1"/>
      <c r="J1070" s="1"/>
      <c r="K1070" s="1"/>
      <c r="L1070" s="1"/>
      <c r="M1070" s="1"/>
      <c r="N1070" s="1"/>
    </row>
    <row r="1071" spans="1:14" ht="12.75" customHeight="1" x14ac:dyDescent="0.2">
      <c r="A1071" s="4"/>
      <c r="B1071" s="60"/>
      <c r="C1071" s="74"/>
      <c r="D1071" s="52"/>
      <c r="E1071" s="1"/>
      <c r="F1071" s="1"/>
      <c r="G1071" s="1"/>
      <c r="H1071" s="1"/>
      <c r="I1071" s="1"/>
      <c r="J1071" s="1"/>
      <c r="K1071" s="1"/>
      <c r="L1071" s="1"/>
      <c r="M1071" s="1"/>
      <c r="N1071" s="1"/>
    </row>
    <row r="1072" spans="1:14" ht="12.75" customHeight="1" x14ac:dyDescent="0.2">
      <c r="A1072" s="4"/>
      <c r="B1072" s="60"/>
      <c r="C1072" s="74"/>
      <c r="D1072" s="52"/>
      <c r="E1072" s="1"/>
      <c r="F1072" s="1"/>
      <c r="G1072" s="1"/>
      <c r="H1072" s="1"/>
      <c r="I1072" s="1"/>
      <c r="J1072" s="1"/>
      <c r="K1072" s="1"/>
      <c r="L1072" s="1"/>
      <c r="M1072" s="1"/>
      <c r="N1072" s="1"/>
    </row>
    <row r="1073" spans="1:14" ht="12.75" customHeight="1" x14ac:dyDescent="0.2">
      <c r="A1073" s="4"/>
      <c r="B1073" s="60"/>
      <c r="C1073" s="74"/>
      <c r="D1073" s="52"/>
      <c r="E1073" s="1"/>
      <c r="F1073" s="1"/>
      <c r="G1073" s="1"/>
      <c r="H1073" s="1"/>
      <c r="I1073" s="1"/>
      <c r="J1073" s="1"/>
      <c r="K1073" s="1"/>
      <c r="L1073" s="1"/>
      <c r="M1073" s="1"/>
      <c r="N1073" s="1"/>
    </row>
    <row r="1074" spans="1:14" ht="12.75" customHeight="1" x14ac:dyDescent="0.2">
      <c r="A1074" s="4"/>
      <c r="B1074" s="60"/>
      <c r="C1074" s="74"/>
      <c r="D1074" s="52"/>
      <c r="E1074" s="1"/>
      <c r="F1074" s="1"/>
      <c r="G1074" s="1"/>
      <c r="H1074" s="1"/>
      <c r="I1074" s="1"/>
      <c r="J1074" s="1"/>
      <c r="K1074" s="1"/>
      <c r="L1074" s="1"/>
      <c r="M1074" s="1"/>
      <c r="N1074" s="1"/>
    </row>
    <row r="1075" spans="1:14" ht="12.75" customHeight="1" x14ac:dyDescent="0.2">
      <c r="A1075" s="4"/>
      <c r="B1075" s="60"/>
      <c r="C1075" s="74"/>
      <c r="D1075" s="52"/>
      <c r="E1075" s="1"/>
      <c r="F1075" s="1"/>
      <c r="G1075" s="1"/>
      <c r="H1075" s="1"/>
      <c r="I1075" s="1"/>
      <c r="J1075" s="1"/>
      <c r="K1075" s="1"/>
      <c r="L1075" s="1"/>
      <c r="M1075" s="1"/>
      <c r="N1075" s="1"/>
    </row>
    <row r="1076" spans="1:14" ht="12.75" customHeight="1" x14ac:dyDescent="0.2">
      <c r="A1076" s="4"/>
      <c r="B1076" s="60"/>
      <c r="C1076" s="74"/>
      <c r="D1076" s="52"/>
      <c r="E1076" s="1"/>
      <c r="F1076" s="1"/>
      <c r="G1076" s="1"/>
      <c r="H1076" s="1"/>
      <c r="I1076" s="1"/>
      <c r="J1076" s="1"/>
      <c r="K1076" s="1"/>
      <c r="L1076" s="1"/>
      <c r="M1076" s="1"/>
      <c r="N1076" s="1"/>
    </row>
    <row r="1077" spans="1:14" ht="12.75" customHeight="1" x14ac:dyDescent="0.2">
      <c r="A1077" s="4"/>
      <c r="B1077" s="60"/>
      <c r="C1077" s="74"/>
      <c r="D1077" s="52"/>
      <c r="E1077" s="1"/>
      <c r="F1077" s="1"/>
      <c r="G1077" s="1"/>
      <c r="H1077" s="1"/>
      <c r="I1077" s="1"/>
      <c r="J1077" s="1"/>
      <c r="K1077" s="1"/>
      <c r="L1077" s="1"/>
      <c r="M1077" s="1"/>
      <c r="N1077" s="1"/>
    </row>
    <row r="1078" spans="1:14" ht="12.75" customHeight="1" x14ac:dyDescent="0.2">
      <c r="A1078" s="4"/>
      <c r="B1078" s="60"/>
      <c r="C1078" s="74"/>
      <c r="D1078" s="52"/>
      <c r="E1078" s="1"/>
      <c r="F1078" s="1"/>
      <c r="G1078" s="1"/>
      <c r="H1078" s="1"/>
      <c r="I1078" s="1"/>
      <c r="J1078" s="1"/>
      <c r="K1078" s="1"/>
      <c r="L1078" s="1"/>
      <c r="M1078" s="1"/>
      <c r="N1078" s="1"/>
    </row>
    <row r="1079" spans="1:14" ht="12.75" customHeight="1" x14ac:dyDescent="0.2">
      <c r="A1079" s="4"/>
      <c r="B1079" s="60"/>
      <c r="C1079" s="74"/>
      <c r="D1079" s="52"/>
      <c r="E1079" s="1"/>
      <c r="F1079" s="1"/>
      <c r="G1079" s="1"/>
      <c r="H1079" s="1"/>
      <c r="I1079" s="1"/>
      <c r="J1079" s="1"/>
      <c r="K1079" s="1"/>
      <c r="L1079" s="1"/>
      <c r="M1079" s="1"/>
      <c r="N1079" s="1"/>
    </row>
    <row r="1080" spans="1:14" ht="12.75" customHeight="1" x14ac:dyDescent="0.2">
      <c r="A1080" s="4"/>
      <c r="B1080" s="60"/>
      <c r="C1080" s="74"/>
      <c r="D1080" s="52"/>
      <c r="E1080" s="1"/>
      <c r="F1080" s="1"/>
      <c r="G1080" s="1"/>
      <c r="H1080" s="1"/>
      <c r="I1080" s="1"/>
      <c r="J1080" s="1"/>
      <c r="K1080" s="1"/>
      <c r="L1080" s="1"/>
      <c r="M1080" s="1"/>
      <c r="N1080" s="1"/>
    </row>
    <row r="1081" spans="1:14" ht="12.75" customHeight="1" x14ac:dyDescent="0.2">
      <c r="A1081" s="4"/>
      <c r="B1081" s="60"/>
      <c r="C1081" s="74"/>
      <c r="D1081" s="52"/>
      <c r="E1081" s="1"/>
      <c r="F1081" s="1"/>
      <c r="G1081" s="1"/>
      <c r="H1081" s="1"/>
      <c r="I1081" s="1"/>
      <c r="J1081" s="1"/>
      <c r="K1081" s="1"/>
      <c r="L1081" s="1"/>
      <c r="M1081" s="1"/>
      <c r="N1081" s="1"/>
    </row>
    <row r="1082" spans="1:14" ht="12.75" customHeight="1" x14ac:dyDescent="0.2">
      <c r="A1082" s="4"/>
      <c r="B1082" s="60"/>
      <c r="C1082" s="74"/>
      <c r="D1082" s="52"/>
      <c r="E1082" s="1"/>
      <c r="F1082" s="1"/>
      <c r="G1082" s="1"/>
      <c r="H1082" s="1"/>
      <c r="I1082" s="1"/>
      <c r="J1082" s="1"/>
      <c r="K1082" s="1"/>
      <c r="L1082" s="1"/>
      <c r="M1082" s="1"/>
      <c r="N1082" s="1"/>
    </row>
    <row r="1083" spans="1:14" ht="12.75" customHeight="1" x14ac:dyDescent="0.2">
      <c r="A1083" s="4"/>
      <c r="B1083" s="60"/>
      <c r="C1083" s="74"/>
      <c r="D1083" s="52"/>
      <c r="E1083" s="1"/>
      <c r="F1083" s="1"/>
      <c r="G1083" s="1"/>
      <c r="H1083" s="1"/>
      <c r="I1083" s="1"/>
      <c r="J1083" s="1"/>
      <c r="K1083" s="1"/>
      <c r="L1083" s="1"/>
      <c r="M1083" s="1"/>
      <c r="N1083" s="1"/>
    </row>
    <row r="1084" spans="1:14" ht="12.75" customHeight="1" x14ac:dyDescent="0.2">
      <c r="A1084" s="4"/>
      <c r="B1084" s="60"/>
      <c r="C1084" s="74"/>
      <c r="D1084" s="52"/>
      <c r="E1084" s="1"/>
      <c r="F1084" s="1"/>
      <c r="G1084" s="1"/>
      <c r="H1084" s="1"/>
      <c r="I1084" s="1"/>
      <c r="J1084" s="1"/>
      <c r="K1084" s="1"/>
      <c r="L1084" s="1"/>
      <c r="M1084" s="1"/>
      <c r="N1084" s="1"/>
    </row>
    <row r="1085" spans="1:14" ht="12.75" customHeight="1" x14ac:dyDescent="0.2">
      <c r="A1085" s="4"/>
      <c r="B1085" s="60"/>
      <c r="C1085" s="74"/>
      <c r="D1085" s="52"/>
      <c r="E1085" s="1"/>
      <c r="F1085" s="1"/>
      <c r="G1085" s="1"/>
      <c r="H1085" s="1"/>
      <c r="I1085" s="1"/>
      <c r="J1085" s="1"/>
      <c r="K1085" s="1"/>
      <c r="L1085" s="1"/>
      <c r="M1085" s="1"/>
      <c r="N1085" s="1"/>
    </row>
    <row r="1086" spans="1:14" ht="12.75" customHeight="1" x14ac:dyDescent="0.2">
      <c r="A1086" s="4"/>
      <c r="B1086" s="60"/>
      <c r="C1086" s="74"/>
      <c r="D1086" s="52"/>
      <c r="E1086" s="1"/>
      <c r="F1086" s="1"/>
      <c r="G1086" s="1"/>
      <c r="H1086" s="1"/>
      <c r="I1086" s="1"/>
      <c r="J1086" s="1"/>
      <c r="K1086" s="1"/>
      <c r="L1086" s="1"/>
      <c r="M1086" s="1"/>
      <c r="N1086" s="1"/>
    </row>
    <row r="1087" spans="1:14" ht="12.75" customHeight="1" x14ac:dyDescent="0.2">
      <c r="A1087" s="4"/>
      <c r="B1087" s="60"/>
      <c r="C1087" s="74"/>
      <c r="D1087" s="52"/>
      <c r="E1087" s="1"/>
      <c r="F1087" s="1"/>
      <c r="G1087" s="1"/>
      <c r="H1087" s="1"/>
      <c r="I1087" s="1"/>
      <c r="J1087" s="1"/>
      <c r="K1087" s="1"/>
      <c r="L1087" s="1"/>
      <c r="M1087" s="1"/>
      <c r="N1087" s="1"/>
    </row>
    <row r="1088" spans="1:14" ht="12.75" customHeight="1" x14ac:dyDescent="0.2">
      <c r="A1088" s="4"/>
      <c r="B1088" s="60"/>
      <c r="C1088" s="74"/>
      <c r="D1088" s="52"/>
      <c r="E1088" s="1"/>
      <c r="F1088" s="1"/>
      <c r="G1088" s="1"/>
      <c r="H1088" s="1"/>
      <c r="I1088" s="1"/>
      <c r="J1088" s="1"/>
      <c r="K1088" s="1"/>
      <c r="L1088" s="1"/>
      <c r="M1088" s="1"/>
      <c r="N1088" s="1"/>
    </row>
    <row r="1089" spans="1:14" ht="12.75" customHeight="1" x14ac:dyDescent="0.2">
      <c r="A1089" s="4"/>
      <c r="B1089" s="60"/>
      <c r="C1089" s="74"/>
      <c r="D1089" s="52"/>
      <c r="E1089" s="1"/>
      <c r="F1089" s="1"/>
      <c r="G1089" s="1"/>
      <c r="H1089" s="1"/>
      <c r="I1089" s="1"/>
      <c r="J1089" s="1"/>
      <c r="K1089" s="1"/>
      <c r="L1089" s="1"/>
      <c r="M1089" s="1"/>
      <c r="N1089" s="1"/>
    </row>
    <row r="1090" spans="1:14" ht="12.75" customHeight="1" x14ac:dyDescent="0.2">
      <c r="A1090" s="4"/>
      <c r="B1090" s="60"/>
      <c r="C1090" s="74"/>
      <c r="D1090" s="52"/>
      <c r="E1090" s="1"/>
      <c r="F1090" s="1"/>
      <c r="G1090" s="1"/>
      <c r="H1090" s="1"/>
      <c r="I1090" s="1"/>
      <c r="J1090" s="1"/>
      <c r="K1090" s="1"/>
      <c r="L1090" s="1"/>
      <c r="M1090" s="1"/>
      <c r="N1090" s="1"/>
    </row>
    <row r="1091" spans="1:14" ht="12.75" customHeight="1" x14ac:dyDescent="0.2">
      <c r="A1091" s="4"/>
      <c r="B1091" s="60"/>
      <c r="C1091" s="74"/>
      <c r="D1091" s="52"/>
      <c r="E1091" s="1"/>
      <c r="F1091" s="1"/>
      <c r="G1091" s="1"/>
      <c r="H1091" s="1"/>
      <c r="I1091" s="1"/>
      <c r="J1091" s="1"/>
      <c r="K1091" s="1"/>
      <c r="L1091" s="1"/>
      <c r="M1091" s="1"/>
      <c r="N1091" s="1"/>
    </row>
    <row r="1092" spans="1:14" ht="12.75" customHeight="1" x14ac:dyDescent="0.2">
      <c r="A1092" s="4"/>
      <c r="B1092" s="60"/>
      <c r="C1092" s="74"/>
      <c r="D1092" s="52"/>
      <c r="E1092" s="1"/>
      <c r="F1092" s="1"/>
      <c r="G1092" s="1"/>
      <c r="H1092" s="1"/>
      <c r="I1092" s="1"/>
      <c r="J1092" s="1"/>
      <c r="K1092" s="1"/>
      <c r="L1092" s="1"/>
      <c r="M1092" s="1"/>
      <c r="N1092" s="1"/>
    </row>
    <row r="1093" spans="1:14" ht="12.75" customHeight="1" x14ac:dyDescent="0.2">
      <c r="A1093" s="4"/>
      <c r="B1093" s="60"/>
      <c r="C1093" s="74"/>
      <c r="D1093" s="52"/>
      <c r="E1093" s="1"/>
      <c r="F1093" s="1"/>
      <c r="G1093" s="1"/>
      <c r="H1093" s="1"/>
      <c r="I1093" s="1"/>
      <c r="J1093" s="1"/>
      <c r="K1093" s="1"/>
      <c r="L1093" s="1"/>
      <c r="M1093" s="1"/>
      <c r="N1093" s="1"/>
    </row>
    <row r="1094" spans="1:14" ht="12.75" customHeight="1" x14ac:dyDescent="0.2">
      <c r="A1094" s="4"/>
      <c r="B1094" s="60"/>
      <c r="C1094" s="74"/>
      <c r="D1094" s="52"/>
      <c r="E1094" s="1"/>
      <c r="F1094" s="1"/>
      <c r="G1094" s="1"/>
      <c r="H1094" s="1"/>
      <c r="I1094" s="1"/>
      <c r="J1094" s="1"/>
      <c r="K1094" s="1"/>
      <c r="L1094" s="1"/>
      <c r="M1094" s="1"/>
      <c r="N1094" s="1"/>
    </row>
    <row r="1095" spans="1:14" ht="12.75" customHeight="1" x14ac:dyDescent="0.2">
      <c r="A1095" s="4"/>
      <c r="B1095" s="60"/>
      <c r="C1095" s="74"/>
      <c r="D1095" s="52"/>
      <c r="E1095" s="1"/>
      <c r="F1095" s="1"/>
      <c r="G1095" s="1"/>
      <c r="H1095" s="1"/>
      <c r="I1095" s="1"/>
      <c r="J1095" s="1"/>
      <c r="K1095" s="1"/>
      <c r="L1095" s="1"/>
      <c r="M1095" s="1"/>
      <c r="N1095" s="1"/>
    </row>
    <row r="1096" spans="1:14" ht="12.75" customHeight="1" x14ac:dyDescent="0.2">
      <c r="A1096" s="4"/>
      <c r="B1096" s="60"/>
      <c r="C1096" s="74"/>
      <c r="D1096" s="52"/>
      <c r="E1096" s="1"/>
      <c r="F1096" s="1"/>
      <c r="G1096" s="1"/>
      <c r="H1096" s="1"/>
      <c r="I1096" s="1"/>
      <c r="J1096" s="1"/>
      <c r="K1096" s="1"/>
      <c r="L1096" s="1"/>
      <c r="M1096" s="1"/>
      <c r="N1096" s="1"/>
    </row>
    <row r="1097" spans="1:14" ht="12.75" customHeight="1" x14ac:dyDescent="0.2">
      <c r="A1097" s="4"/>
      <c r="B1097" s="60"/>
      <c r="C1097" s="74"/>
      <c r="D1097" s="52"/>
      <c r="E1097" s="1"/>
      <c r="F1097" s="1"/>
      <c r="G1097" s="1"/>
      <c r="H1097" s="1"/>
      <c r="I1097" s="1"/>
      <c r="J1097" s="1"/>
      <c r="K1097" s="1"/>
      <c r="L1097" s="1"/>
      <c r="M1097" s="1"/>
      <c r="N1097" s="1"/>
    </row>
    <row r="1098" spans="1:14" ht="12.75" customHeight="1" x14ac:dyDescent="0.2">
      <c r="A1098" s="4"/>
      <c r="B1098" s="60"/>
      <c r="C1098" s="74"/>
      <c r="D1098" s="52"/>
      <c r="E1098" s="1"/>
      <c r="F1098" s="1"/>
      <c r="G1098" s="1"/>
      <c r="H1098" s="1"/>
      <c r="I1098" s="1"/>
      <c r="J1098" s="1"/>
      <c r="K1098" s="1"/>
      <c r="L1098" s="1"/>
      <c r="M1098" s="1"/>
      <c r="N1098" s="1"/>
    </row>
    <row r="1099" spans="1:14" ht="12.75" customHeight="1" x14ac:dyDescent="0.2">
      <c r="A1099" s="4"/>
      <c r="B1099" s="60"/>
      <c r="C1099" s="74"/>
      <c r="D1099" s="52"/>
      <c r="E1099" s="1"/>
      <c r="F1099" s="1"/>
      <c r="G1099" s="1"/>
      <c r="H1099" s="1"/>
      <c r="I1099" s="1"/>
      <c r="J1099" s="1"/>
      <c r="K1099" s="1"/>
      <c r="L1099" s="1"/>
      <c r="M1099" s="1"/>
      <c r="N1099" s="1"/>
    </row>
    <row r="1100" spans="1:14" ht="12.75" customHeight="1" x14ac:dyDescent="0.2">
      <c r="A1100" s="4"/>
      <c r="B1100" s="60"/>
      <c r="C1100" s="74"/>
      <c r="D1100" s="52"/>
      <c r="E1100" s="1"/>
      <c r="F1100" s="1"/>
      <c r="G1100" s="1"/>
      <c r="H1100" s="1"/>
      <c r="I1100" s="1"/>
      <c r="J1100" s="1"/>
      <c r="K1100" s="1"/>
      <c r="L1100" s="1"/>
      <c r="M1100" s="1"/>
      <c r="N1100" s="1"/>
    </row>
    <row r="1101" spans="1:14" ht="12.75" customHeight="1" x14ac:dyDescent="0.2">
      <c r="A1101" s="4"/>
      <c r="B1101" s="60"/>
      <c r="C1101" s="74"/>
      <c r="D1101" s="52"/>
      <c r="E1101" s="1"/>
      <c r="F1101" s="1"/>
      <c r="G1101" s="1"/>
      <c r="H1101" s="1"/>
      <c r="I1101" s="1"/>
      <c r="J1101" s="1"/>
      <c r="K1101" s="1"/>
      <c r="L1101" s="1"/>
      <c r="M1101" s="1"/>
      <c r="N1101" s="1"/>
    </row>
    <row r="1102" spans="1:14" ht="12.75" customHeight="1" x14ac:dyDescent="0.2">
      <c r="A1102" s="4"/>
      <c r="B1102" s="60"/>
      <c r="C1102" s="74"/>
      <c r="D1102" s="52"/>
      <c r="E1102" s="1"/>
      <c r="F1102" s="1"/>
      <c r="G1102" s="1"/>
      <c r="H1102" s="1"/>
      <c r="I1102" s="1"/>
      <c r="J1102" s="1"/>
      <c r="K1102" s="1"/>
      <c r="L1102" s="1"/>
      <c r="M1102" s="1"/>
      <c r="N1102" s="1"/>
    </row>
    <row r="1103" spans="1:14" ht="12.75" customHeight="1" x14ac:dyDescent="0.2">
      <c r="A1103" s="4"/>
      <c r="B1103" s="60"/>
      <c r="C1103" s="74"/>
      <c r="D1103" s="52"/>
      <c r="E1103" s="1"/>
      <c r="F1103" s="1"/>
      <c r="G1103" s="1"/>
      <c r="H1103" s="1"/>
      <c r="I1103" s="1"/>
      <c r="J1103" s="1"/>
      <c r="K1103" s="1"/>
      <c r="L1103" s="1"/>
      <c r="M1103" s="1"/>
      <c r="N1103" s="1"/>
    </row>
    <row r="1104" spans="1:14" ht="12.75" customHeight="1" x14ac:dyDescent="0.2">
      <c r="A1104" s="4"/>
      <c r="B1104" s="60"/>
      <c r="C1104" s="74"/>
      <c r="D1104" s="52"/>
      <c r="E1104" s="1"/>
      <c r="F1104" s="1"/>
      <c r="G1104" s="1"/>
      <c r="H1104" s="1"/>
      <c r="I1104" s="1"/>
      <c r="J1104" s="1"/>
      <c r="K1104" s="1"/>
      <c r="L1104" s="1"/>
      <c r="M1104" s="1"/>
      <c r="N1104" s="1"/>
    </row>
    <row r="1105" spans="1:14" ht="12.75" customHeight="1" x14ac:dyDescent="0.2">
      <c r="A1105" s="4"/>
      <c r="B1105" s="60"/>
      <c r="C1105" s="74"/>
      <c r="D1105" s="52"/>
      <c r="E1105" s="1"/>
      <c r="F1105" s="1"/>
      <c r="G1105" s="1"/>
      <c r="H1105" s="1"/>
      <c r="I1105" s="1"/>
      <c r="J1105" s="1"/>
      <c r="K1105" s="1"/>
      <c r="L1105" s="1"/>
      <c r="M1105" s="1"/>
      <c r="N1105" s="1"/>
    </row>
    <row r="1106" spans="1:14" ht="12.75" customHeight="1" x14ac:dyDescent="0.2">
      <c r="A1106" s="4"/>
      <c r="B1106" s="60"/>
      <c r="C1106" s="74"/>
      <c r="D1106" s="52"/>
      <c r="E1106" s="1"/>
      <c r="F1106" s="1"/>
      <c r="G1106" s="1"/>
      <c r="H1106" s="1"/>
      <c r="I1106" s="1"/>
      <c r="J1106" s="1"/>
      <c r="K1106" s="1"/>
      <c r="L1106" s="1"/>
      <c r="M1106" s="1"/>
      <c r="N1106" s="1"/>
    </row>
    <row r="1107" spans="1:14" ht="12.75" customHeight="1" x14ac:dyDescent="0.2">
      <c r="A1107" s="4"/>
      <c r="B1107" s="60"/>
      <c r="C1107" s="74"/>
      <c r="D1107" s="52"/>
      <c r="E1107" s="1"/>
      <c r="F1107" s="1"/>
      <c r="G1107" s="1"/>
      <c r="H1107" s="1"/>
      <c r="I1107" s="1"/>
      <c r="J1107" s="1"/>
      <c r="K1107" s="1"/>
      <c r="L1107" s="1"/>
      <c r="M1107" s="1"/>
      <c r="N1107" s="1"/>
    </row>
    <row r="1108" spans="1:14" ht="12.75" customHeight="1" x14ac:dyDescent="0.2">
      <c r="A1108" s="4"/>
      <c r="B1108" s="60"/>
      <c r="C1108" s="74"/>
      <c r="D1108" s="52"/>
      <c r="E1108" s="1"/>
      <c r="F1108" s="1"/>
      <c r="G1108" s="1"/>
      <c r="H1108" s="1"/>
      <c r="I1108" s="1"/>
      <c r="J1108" s="1"/>
      <c r="K1108" s="1"/>
      <c r="L1108" s="1"/>
      <c r="M1108" s="1"/>
      <c r="N1108" s="1"/>
    </row>
    <row r="1109" spans="1:14" ht="12.75" customHeight="1" x14ac:dyDescent="0.2">
      <c r="A1109" s="4"/>
      <c r="B1109" s="60"/>
      <c r="C1109" s="74"/>
      <c r="D1109" s="52"/>
      <c r="E1109" s="1"/>
      <c r="F1109" s="1"/>
      <c r="G1109" s="1"/>
      <c r="H1109" s="1"/>
      <c r="I1109" s="1"/>
      <c r="J1109" s="1"/>
      <c r="K1109" s="1"/>
      <c r="L1109" s="1"/>
      <c r="M1109" s="1"/>
      <c r="N1109" s="1"/>
    </row>
    <row r="1110" spans="1:14" ht="12.75" customHeight="1" x14ac:dyDescent="0.2">
      <c r="A1110" s="4"/>
      <c r="B1110" s="60"/>
      <c r="C1110" s="74"/>
      <c r="D1110" s="52"/>
      <c r="E1110" s="1"/>
      <c r="F1110" s="1"/>
      <c r="G1110" s="1"/>
      <c r="H1110" s="1"/>
      <c r="I1110" s="1"/>
      <c r="J1110" s="1"/>
      <c r="K1110" s="1"/>
      <c r="L1110" s="1"/>
      <c r="M1110" s="1"/>
      <c r="N1110" s="1"/>
    </row>
    <row r="1111" spans="1:14" ht="12.75" customHeight="1" x14ac:dyDescent="0.2">
      <c r="A1111" s="4"/>
      <c r="B1111" s="60"/>
      <c r="C1111" s="74"/>
      <c r="D1111" s="52"/>
      <c r="E1111" s="1"/>
      <c r="F1111" s="1"/>
      <c r="G1111" s="1"/>
      <c r="H1111" s="1"/>
      <c r="I1111" s="1"/>
      <c r="J1111" s="1"/>
      <c r="K1111" s="1"/>
      <c r="L1111" s="1"/>
      <c r="M1111" s="1"/>
      <c r="N1111" s="1"/>
    </row>
    <row r="1112" spans="1:14" ht="12.75" customHeight="1" x14ac:dyDescent="0.2">
      <c r="A1112" s="4"/>
      <c r="B1112" s="60"/>
      <c r="C1112" s="74"/>
      <c r="D1112" s="52"/>
      <c r="E1112" s="1"/>
      <c r="F1112" s="1"/>
      <c r="G1112" s="1"/>
      <c r="H1112" s="1"/>
      <c r="I1112" s="1"/>
      <c r="J1112" s="1"/>
      <c r="K1112" s="1"/>
      <c r="L1112" s="1"/>
      <c r="M1112" s="1"/>
      <c r="N1112" s="1"/>
    </row>
    <row r="1113" spans="1:14" ht="12.75" customHeight="1" x14ac:dyDescent="0.2">
      <c r="A1113" s="4"/>
      <c r="B1113" s="60"/>
      <c r="C1113" s="74"/>
      <c r="D1113" s="52"/>
      <c r="E1113" s="1"/>
      <c r="F1113" s="1"/>
      <c r="G1113" s="1"/>
      <c r="H1113" s="1"/>
      <c r="I1113" s="1"/>
      <c r="J1113" s="1"/>
      <c r="K1113" s="1"/>
      <c r="L1113" s="1"/>
      <c r="M1113" s="1"/>
      <c r="N1113" s="1"/>
    </row>
    <row r="1114" spans="1:14" ht="12.75" customHeight="1" x14ac:dyDescent="0.2">
      <c r="A1114" s="4"/>
      <c r="B1114" s="60"/>
      <c r="C1114" s="74"/>
      <c r="D1114" s="52"/>
      <c r="E1114" s="1"/>
      <c r="F1114" s="1"/>
      <c r="G1114" s="1"/>
      <c r="H1114" s="1"/>
      <c r="I1114" s="1"/>
      <c r="J1114" s="1"/>
      <c r="K1114" s="1"/>
      <c r="L1114" s="1"/>
      <c r="M1114" s="1"/>
      <c r="N1114" s="1"/>
    </row>
    <row r="1115" spans="1:14" ht="12.75" customHeight="1" x14ac:dyDescent="0.2">
      <c r="A1115" s="4"/>
      <c r="B1115" s="60"/>
      <c r="C1115" s="74"/>
      <c r="D1115" s="52"/>
      <c r="E1115" s="1"/>
      <c r="F1115" s="1"/>
      <c r="G1115" s="1"/>
      <c r="H1115" s="1"/>
      <c r="I1115" s="1"/>
      <c r="J1115" s="1"/>
      <c r="K1115" s="1"/>
      <c r="L1115" s="1"/>
      <c r="M1115" s="1"/>
      <c r="N1115" s="1"/>
    </row>
    <row r="1116" spans="1:14" ht="12.75" customHeight="1" x14ac:dyDescent="0.2">
      <c r="A1116" s="4"/>
      <c r="B1116" s="60"/>
      <c r="C1116" s="74"/>
      <c r="D1116" s="52"/>
      <c r="E1116" s="1"/>
      <c r="F1116" s="1"/>
      <c r="G1116" s="1"/>
      <c r="H1116" s="1"/>
      <c r="I1116" s="1"/>
      <c r="J1116" s="1"/>
      <c r="K1116" s="1"/>
      <c r="L1116" s="1"/>
      <c r="M1116" s="1"/>
      <c r="N1116" s="1"/>
    </row>
    <row r="1117" spans="1:14" ht="12.75" customHeight="1" x14ac:dyDescent="0.2">
      <c r="A1117" s="4"/>
      <c r="B1117" s="60"/>
      <c r="C1117" s="74"/>
      <c r="D1117" s="52"/>
      <c r="E1117" s="1"/>
      <c r="F1117" s="1"/>
      <c r="G1117" s="1"/>
      <c r="H1117" s="1"/>
      <c r="I1117" s="1"/>
      <c r="J1117" s="1"/>
      <c r="K1117" s="1"/>
      <c r="L1117" s="1"/>
      <c r="M1117" s="1"/>
      <c r="N1117" s="1"/>
    </row>
    <row r="1118" spans="1:14" ht="12.75" customHeight="1" x14ac:dyDescent="0.2">
      <c r="A1118" s="4"/>
      <c r="B1118" s="60"/>
      <c r="C1118" s="74"/>
      <c r="D1118" s="52"/>
      <c r="E1118" s="1"/>
      <c r="F1118" s="1"/>
      <c r="G1118" s="1"/>
      <c r="H1118" s="1"/>
      <c r="I1118" s="1"/>
      <c r="J1118" s="1"/>
      <c r="K1118" s="1"/>
      <c r="L1118" s="1"/>
      <c r="M1118" s="1"/>
      <c r="N1118" s="1"/>
    </row>
    <row r="1119" spans="1:14" ht="12.75" customHeight="1" x14ac:dyDescent="0.2">
      <c r="A1119" s="4"/>
      <c r="B1119" s="60"/>
      <c r="C1119" s="74"/>
      <c r="D1119" s="52"/>
      <c r="E1119" s="1"/>
      <c r="F1119" s="1"/>
      <c r="G1119" s="1"/>
      <c r="H1119" s="1"/>
      <c r="I1119" s="1"/>
      <c r="J1119" s="1"/>
      <c r="K1119" s="1"/>
      <c r="L1119" s="1"/>
      <c r="M1119" s="1"/>
      <c r="N1119" s="1"/>
    </row>
    <row r="1120" spans="1:14" ht="12.75" customHeight="1" x14ac:dyDescent="0.2">
      <c r="A1120" s="4"/>
      <c r="B1120" s="60"/>
      <c r="C1120" s="74"/>
      <c r="D1120" s="52"/>
      <c r="E1120" s="1"/>
      <c r="F1120" s="1"/>
      <c r="G1120" s="1"/>
      <c r="H1120" s="1"/>
      <c r="I1120" s="1"/>
      <c r="J1120" s="1"/>
      <c r="K1120" s="1"/>
      <c r="L1120" s="1"/>
      <c r="M1120" s="1"/>
      <c r="N1120" s="1"/>
    </row>
    <row r="1121" spans="1:14" ht="12.75" customHeight="1" x14ac:dyDescent="0.2">
      <c r="A1121" s="4"/>
      <c r="B1121" s="60"/>
      <c r="C1121" s="74"/>
      <c r="D1121" s="52"/>
      <c r="E1121" s="1"/>
      <c r="F1121" s="1"/>
      <c r="G1121" s="1"/>
      <c r="H1121" s="1"/>
      <c r="I1121" s="1"/>
      <c r="J1121" s="1"/>
      <c r="K1121" s="1"/>
      <c r="L1121" s="1"/>
      <c r="M1121" s="1"/>
      <c r="N1121" s="1"/>
    </row>
    <row r="1122" spans="1:14" ht="12.75" customHeight="1" x14ac:dyDescent="0.2">
      <c r="A1122" s="4"/>
      <c r="B1122" s="60"/>
      <c r="C1122" s="74"/>
      <c r="D1122" s="52"/>
      <c r="E1122" s="1"/>
      <c r="F1122" s="1"/>
      <c r="G1122" s="1"/>
      <c r="H1122" s="1"/>
      <c r="I1122" s="1"/>
      <c r="J1122" s="1"/>
      <c r="K1122" s="1"/>
      <c r="L1122" s="1"/>
      <c r="M1122" s="1"/>
      <c r="N1122" s="1"/>
    </row>
    <row r="1123" spans="1:14" ht="12.75" customHeight="1" x14ac:dyDescent="0.2">
      <c r="A1123" s="4"/>
      <c r="B1123" s="60"/>
      <c r="C1123" s="74"/>
      <c r="D1123" s="52"/>
      <c r="E1123" s="1"/>
      <c r="F1123" s="1"/>
      <c r="G1123" s="1"/>
      <c r="H1123" s="1"/>
      <c r="I1123" s="1"/>
      <c r="J1123" s="1"/>
      <c r="K1123" s="1"/>
      <c r="L1123" s="1"/>
      <c r="M1123" s="1"/>
      <c r="N1123" s="1"/>
    </row>
    <row r="1124" spans="1:14" ht="12.75" customHeight="1" x14ac:dyDescent="0.2">
      <c r="A1124" s="4"/>
      <c r="B1124" s="60"/>
      <c r="C1124" s="74"/>
      <c r="D1124" s="52"/>
      <c r="E1124" s="1"/>
      <c r="F1124" s="1"/>
      <c r="G1124" s="1"/>
      <c r="H1124" s="1"/>
      <c r="I1124" s="1"/>
      <c r="J1124" s="1"/>
      <c r="K1124" s="1"/>
      <c r="L1124" s="1"/>
      <c r="M1124" s="1"/>
      <c r="N1124" s="1"/>
    </row>
    <row r="1125" spans="1:14" ht="12.75" customHeight="1" x14ac:dyDescent="0.2">
      <c r="A1125" s="4"/>
      <c r="B1125" s="60"/>
      <c r="C1125" s="74"/>
      <c r="D1125" s="52"/>
      <c r="E1125" s="1"/>
      <c r="F1125" s="1"/>
      <c r="G1125" s="1"/>
      <c r="H1125" s="1"/>
      <c r="I1125" s="1"/>
      <c r="J1125" s="1"/>
      <c r="K1125" s="1"/>
      <c r="L1125" s="1"/>
      <c r="M1125" s="1"/>
      <c r="N1125" s="1"/>
    </row>
    <row r="1126" spans="1:14" ht="12.75" customHeight="1" x14ac:dyDescent="0.2">
      <c r="A1126" s="4"/>
      <c r="B1126" s="60"/>
      <c r="C1126" s="74"/>
      <c r="D1126" s="52"/>
      <c r="E1126" s="1"/>
      <c r="F1126" s="1"/>
      <c r="G1126" s="1"/>
      <c r="H1126" s="1"/>
      <c r="I1126" s="1"/>
      <c r="J1126" s="1"/>
      <c r="K1126" s="1"/>
      <c r="L1126" s="1"/>
      <c r="M1126" s="1"/>
      <c r="N1126" s="1"/>
    </row>
    <row r="1127" spans="1:14" ht="12.75" customHeight="1" x14ac:dyDescent="0.2">
      <c r="A1127" s="4"/>
      <c r="B1127" s="60"/>
      <c r="C1127" s="74"/>
      <c r="D1127" s="52"/>
      <c r="E1127" s="1"/>
      <c r="F1127" s="1"/>
      <c r="G1127" s="1"/>
      <c r="H1127" s="1"/>
      <c r="I1127" s="1"/>
      <c r="J1127" s="1"/>
      <c r="K1127" s="1"/>
      <c r="L1127" s="1"/>
      <c r="M1127" s="1"/>
      <c r="N1127" s="1"/>
    </row>
    <row r="1128" spans="1:14" ht="12.75" customHeight="1" x14ac:dyDescent="0.2">
      <c r="A1128" s="4"/>
      <c r="B1128" s="60"/>
      <c r="C1128" s="74"/>
      <c r="D1128" s="52"/>
      <c r="E1128" s="1"/>
      <c r="F1128" s="1"/>
      <c r="G1128" s="1"/>
      <c r="H1128" s="1"/>
      <c r="I1128" s="1"/>
      <c r="J1128" s="1"/>
      <c r="K1128" s="1"/>
      <c r="L1128" s="1"/>
      <c r="M1128" s="1"/>
      <c r="N1128" s="1"/>
    </row>
    <row r="1129" spans="1:14" ht="12.75" customHeight="1" x14ac:dyDescent="0.2">
      <c r="A1129" s="4"/>
      <c r="B1129" s="60"/>
      <c r="C1129" s="74"/>
      <c r="D1129" s="52"/>
      <c r="E1129" s="1"/>
      <c r="F1129" s="1"/>
      <c r="G1129" s="1"/>
      <c r="H1129" s="1"/>
      <c r="I1129" s="1"/>
      <c r="J1129" s="1"/>
      <c r="K1129" s="1"/>
      <c r="L1129" s="1"/>
      <c r="M1129" s="1"/>
      <c r="N1129" s="1"/>
    </row>
    <row r="1130" spans="1:14" ht="12.75" customHeight="1" x14ac:dyDescent="0.2">
      <c r="A1130" s="4"/>
      <c r="B1130" s="60"/>
      <c r="C1130" s="74"/>
      <c r="D1130" s="52"/>
      <c r="E1130" s="1"/>
      <c r="F1130" s="1"/>
      <c r="G1130" s="1"/>
      <c r="H1130" s="1"/>
      <c r="I1130" s="1"/>
      <c r="J1130" s="1"/>
      <c r="K1130" s="1"/>
      <c r="L1130" s="1"/>
      <c r="M1130" s="1"/>
      <c r="N1130" s="1"/>
    </row>
    <row r="1131" spans="1:14" ht="12.75" customHeight="1" x14ac:dyDescent="0.2">
      <c r="A1131" s="4"/>
      <c r="B1131" s="60"/>
      <c r="C1131" s="74"/>
      <c r="D1131" s="52"/>
      <c r="E1131" s="1"/>
      <c r="F1131" s="1"/>
      <c r="G1131" s="1"/>
      <c r="H1131" s="1"/>
      <c r="I1131" s="1"/>
      <c r="J1131" s="1"/>
      <c r="K1131" s="1"/>
      <c r="L1131" s="1"/>
      <c r="M1131" s="1"/>
      <c r="N1131" s="1"/>
    </row>
    <row r="1132" spans="1:14" ht="12.75" customHeight="1" x14ac:dyDescent="0.2">
      <c r="A1132" s="4"/>
      <c r="B1132" s="60"/>
      <c r="C1132" s="74"/>
      <c r="D1132" s="52"/>
      <c r="E1132" s="1"/>
      <c r="F1132" s="1"/>
      <c r="G1132" s="1"/>
      <c r="H1132" s="1"/>
      <c r="I1132" s="1"/>
      <c r="J1132" s="1"/>
      <c r="K1132" s="1"/>
      <c r="L1132" s="1"/>
      <c r="M1132" s="1"/>
      <c r="N1132" s="1"/>
    </row>
    <row r="1133" spans="1:14" ht="12.75" customHeight="1" x14ac:dyDescent="0.2">
      <c r="A1133" s="4"/>
      <c r="B1133" s="60"/>
      <c r="C1133" s="74"/>
      <c r="D1133" s="52"/>
      <c r="E1133" s="1"/>
      <c r="F1133" s="1"/>
      <c r="G1133" s="1"/>
      <c r="H1133" s="1"/>
      <c r="I1133" s="1"/>
      <c r="J1133" s="1"/>
      <c r="K1133" s="1"/>
      <c r="L1133" s="1"/>
      <c r="M1133" s="1"/>
      <c r="N1133" s="1"/>
    </row>
    <row r="1134" spans="1:14" ht="12.75" customHeight="1" x14ac:dyDescent="0.2">
      <c r="A1134" s="4"/>
      <c r="B1134" s="60"/>
      <c r="C1134" s="74"/>
      <c r="D1134" s="52"/>
      <c r="E1134" s="1"/>
      <c r="F1134" s="1"/>
      <c r="G1134" s="1"/>
      <c r="H1134" s="1"/>
      <c r="I1134" s="1"/>
      <c r="J1134" s="1"/>
      <c r="K1134" s="1"/>
      <c r="L1134" s="1"/>
      <c r="M1134" s="1"/>
      <c r="N1134" s="1"/>
    </row>
    <row r="1135" spans="1:14" ht="12.75" customHeight="1" x14ac:dyDescent="0.2">
      <c r="A1135" s="4"/>
      <c r="B1135" s="60"/>
      <c r="C1135" s="74"/>
      <c r="D1135" s="52"/>
      <c r="E1135" s="1"/>
      <c r="F1135" s="1"/>
      <c r="G1135" s="1"/>
      <c r="H1135" s="1"/>
      <c r="I1135" s="1"/>
      <c r="J1135" s="1"/>
      <c r="K1135" s="1"/>
      <c r="L1135" s="1"/>
      <c r="M1135" s="1"/>
      <c r="N1135" s="1"/>
    </row>
    <row r="1136" spans="1:14" ht="12.75" customHeight="1" x14ac:dyDescent="0.2">
      <c r="A1136" s="4"/>
      <c r="B1136" s="60"/>
      <c r="C1136" s="74"/>
      <c r="D1136" s="52"/>
      <c r="E1136" s="1"/>
      <c r="F1136" s="1"/>
      <c r="G1136" s="1"/>
      <c r="H1136" s="1"/>
      <c r="I1136" s="1"/>
      <c r="J1136" s="1"/>
      <c r="K1136" s="1"/>
      <c r="L1136" s="1"/>
      <c r="M1136" s="1"/>
      <c r="N1136" s="1"/>
    </row>
    <row r="1137" spans="1:14" ht="12.75" customHeight="1" x14ac:dyDescent="0.2">
      <c r="A1137" s="4"/>
      <c r="B1137" s="60"/>
      <c r="C1137" s="74"/>
      <c r="D1137" s="52"/>
      <c r="E1137" s="1"/>
      <c r="F1137" s="1"/>
      <c r="G1137" s="1"/>
      <c r="H1137" s="1"/>
      <c r="I1137" s="1"/>
      <c r="J1137" s="1"/>
      <c r="K1137" s="1"/>
      <c r="L1137" s="1"/>
      <c r="M1137" s="1"/>
      <c r="N1137" s="1"/>
    </row>
    <row r="1138" spans="1:14" ht="12.75" customHeight="1" x14ac:dyDescent="0.2">
      <c r="A1138" s="4"/>
      <c r="B1138" s="60"/>
      <c r="C1138" s="74"/>
      <c r="D1138" s="52"/>
      <c r="E1138" s="1"/>
      <c r="F1138" s="1"/>
      <c r="G1138" s="1"/>
      <c r="H1138" s="1"/>
      <c r="I1138" s="1"/>
      <c r="J1138" s="1"/>
      <c r="K1138" s="1"/>
      <c r="L1138" s="1"/>
      <c r="M1138" s="1"/>
      <c r="N1138" s="1"/>
    </row>
    <row r="1139" spans="1:14" ht="12.75" customHeight="1" x14ac:dyDescent="0.2">
      <c r="A1139" s="4"/>
      <c r="B1139" s="60"/>
      <c r="C1139" s="74"/>
      <c r="D1139" s="52"/>
      <c r="E1139" s="1"/>
      <c r="F1139" s="1"/>
      <c r="G1139" s="1"/>
      <c r="H1139" s="1"/>
      <c r="I1139" s="1"/>
      <c r="J1139" s="1"/>
      <c r="K1139" s="1"/>
      <c r="L1139" s="1"/>
      <c r="M1139" s="1"/>
      <c r="N1139" s="1"/>
    </row>
    <row r="1140" spans="1:14" ht="12.75" customHeight="1" x14ac:dyDescent="0.2">
      <c r="A1140" s="4"/>
      <c r="B1140" s="60"/>
      <c r="C1140" s="74"/>
      <c r="D1140" s="52"/>
      <c r="E1140" s="1"/>
      <c r="F1140" s="1"/>
      <c r="G1140" s="1"/>
      <c r="H1140" s="1"/>
      <c r="I1140" s="1"/>
      <c r="J1140" s="1"/>
      <c r="K1140" s="1"/>
      <c r="L1140" s="1"/>
      <c r="M1140" s="1"/>
      <c r="N1140" s="1"/>
    </row>
    <row r="1141" spans="1:14" ht="12.75" customHeight="1" x14ac:dyDescent="0.2">
      <c r="A1141" s="4"/>
      <c r="B1141" s="60"/>
      <c r="C1141" s="74"/>
      <c r="D1141" s="52"/>
      <c r="E1141" s="1"/>
      <c r="F1141" s="1"/>
      <c r="G1141" s="1"/>
      <c r="H1141" s="1"/>
      <c r="I1141" s="1"/>
      <c r="J1141" s="1"/>
      <c r="K1141" s="1"/>
      <c r="L1141" s="1"/>
      <c r="M1141" s="1"/>
      <c r="N1141" s="1"/>
    </row>
    <row r="1142" spans="1:14" ht="12.75" customHeight="1" x14ac:dyDescent="0.2">
      <c r="A1142" s="4"/>
      <c r="B1142" s="60"/>
      <c r="C1142" s="74"/>
      <c r="D1142" s="52"/>
      <c r="E1142" s="1"/>
      <c r="F1142" s="1"/>
      <c r="G1142" s="1"/>
      <c r="H1142" s="1"/>
      <c r="I1142" s="1"/>
      <c r="J1142" s="1"/>
      <c r="K1142" s="1"/>
      <c r="L1142" s="1"/>
      <c r="M1142" s="1"/>
      <c r="N1142" s="1"/>
    </row>
    <row r="1143" spans="1:14" ht="12.75" customHeight="1" x14ac:dyDescent="0.2">
      <c r="A1143" s="4"/>
      <c r="B1143" s="60"/>
      <c r="C1143" s="74"/>
      <c r="D1143" s="52"/>
      <c r="E1143" s="1"/>
      <c r="F1143" s="1"/>
      <c r="G1143" s="1"/>
      <c r="H1143" s="1"/>
      <c r="I1143" s="1"/>
      <c r="J1143" s="1"/>
      <c r="K1143" s="1"/>
      <c r="L1143" s="1"/>
      <c r="M1143" s="1"/>
      <c r="N1143" s="1"/>
    </row>
    <row r="1144" spans="1:14" ht="12.75" customHeight="1" x14ac:dyDescent="0.2">
      <c r="A1144" s="4"/>
      <c r="B1144" s="60"/>
      <c r="C1144" s="74"/>
      <c r="D1144" s="52"/>
      <c r="E1144" s="1"/>
      <c r="F1144" s="1"/>
      <c r="G1144" s="1"/>
      <c r="H1144" s="1"/>
      <c r="I1144" s="1"/>
      <c r="J1144" s="1"/>
      <c r="K1144" s="1"/>
      <c r="L1144" s="1"/>
      <c r="M1144" s="1"/>
      <c r="N1144" s="1"/>
    </row>
    <row r="1145" spans="1:14" ht="12.75" customHeight="1" x14ac:dyDescent="0.2">
      <c r="A1145" s="4"/>
      <c r="B1145" s="60"/>
      <c r="C1145" s="74"/>
      <c r="D1145" s="52"/>
      <c r="E1145" s="1"/>
      <c r="F1145" s="1"/>
      <c r="G1145" s="1"/>
      <c r="H1145" s="1"/>
      <c r="I1145" s="1"/>
      <c r="J1145" s="1"/>
      <c r="K1145" s="1"/>
      <c r="L1145" s="1"/>
      <c r="M1145" s="1"/>
      <c r="N1145" s="1"/>
    </row>
    <row r="1146" spans="1:14" ht="12.75" customHeight="1" x14ac:dyDescent="0.2">
      <c r="A1146" s="4"/>
      <c r="B1146" s="60"/>
      <c r="C1146" s="74"/>
      <c r="D1146" s="52"/>
      <c r="E1146" s="1"/>
      <c r="F1146" s="1"/>
      <c r="G1146" s="1"/>
      <c r="H1146" s="1"/>
      <c r="I1146" s="1"/>
      <c r="J1146" s="1"/>
      <c r="K1146" s="1"/>
      <c r="L1146" s="1"/>
      <c r="M1146" s="1"/>
      <c r="N1146" s="1"/>
    </row>
    <row r="1147" spans="1:14" ht="12.75" customHeight="1" x14ac:dyDescent="0.2">
      <c r="A1147" s="4"/>
      <c r="B1147" s="60"/>
      <c r="C1147" s="74"/>
      <c r="D1147" s="52"/>
      <c r="E1147" s="1"/>
      <c r="F1147" s="1"/>
      <c r="G1147" s="1"/>
      <c r="H1147" s="1"/>
      <c r="I1147" s="1"/>
      <c r="J1147" s="1"/>
      <c r="K1147" s="1"/>
      <c r="L1147" s="1"/>
      <c r="M1147" s="1"/>
      <c r="N1147" s="1"/>
    </row>
    <row r="1148" spans="1:14" ht="12.75" customHeight="1" x14ac:dyDescent="0.2">
      <c r="A1148" s="4"/>
      <c r="B1148" s="60"/>
      <c r="C1148" s="74"/>
      <c r="D1148" s="52"/>
      <c r="E1148" s="1"/>
      <c r="F1148" s="1"/>
      <c r="G1148" s="1"/>
      <c r="H1148" s="1"/>
      <c r="I1148" s="1"/>
      <c r="J1148" s="1"/>
      <c r="K1148" s="1"/>
      <c r="L1148" s="1"/>
      <c r="M1148" s="1"/>
      <c r="N1148" s="1"/>
    </row>
    <row r="1149" spans="1:14" ht="12.75" customHeight="1" x14ac:dyDescent="0.2">
      <c r="A1149" s="4"/>
      <c r="B1149" s="60"/>
      <c r="C1149" s="74"/>
      <c r="D1149" s="52"/>
      <c r="E1149" s="1"/>
      <c r="F1149" s="1"/>
      <c r="G1149" s="1"/>
      <c r="H1149" s="1"/>
      <c r="I1149" s="1"/>
      <c r="J1149" s="1"/>
      <c r="K1149" s="1"/>
      <c r="L1149" s="1"/>
      <c r="M1149" s="1"/>
      <c r="N1149" s="1"/>
    </row>
    <row r="1150" spans="1:14" ht="12.75" customHeight="1" x14ac:dyDescent="0.2">
      <c r="A1150" s="4"/>
      <c r="B1150" s="60"/>
      <c r="C1150" s="74"/>
      <c r="D1150" s="52"/>
      <c r="E1150" s="1"/>
      <c r="F1150" s="1"/>
      <c r="G1150" s="1"/>
      <c r="H1150" s="1"/>
      <c r="I1150" s="1"/>
      <c r="J1150" s="1"/>
      <c r="K1150" s="1"/>
      <c r="L1150" s="1"/>
      <c r="M1150" s="1"/>
      <c r="N1150" s="1"/>
    </row>
    <row r="1151" spans="1:14" ht="12.75" customHeight="1" x14ac:dyDescent="0.2">
      <c r="A1151" s="4"/>
      <c r="B1151" s="60"/>
      <c r="C1151" s="74"/>
      <c r="D1151" s="52"/>
      <c r="E1151" s="1"/>
      <c r="F1151" s="1"/>
      <c r="G1151" s="1"/>
      <c r="H1151" s="1"/>
      <c r="I1151" s="1"/>
      <c r="J1151" s="1"/>
      <c r="K1151" s="1"/>
      <c r="L1151" s="1"/>
      <c r="M1151" s="1"/>
      <c r="N1151" s="1"/>
    </row>
    <row r="1152" spans="1:14" ht="12.75" customHeight="1" x14ac:dyDescent="0.2">
      <c r="A1152" s="4"/>
      <c r="B1152" s="60"/>
      <c r="C1152" s="74"/>
      <c r="D1152" s="52"/>
      <c r="E1152" s="1"/>
      <c r="F1152" s="1"/>
      <c r="G1152" s="1"/>
      <c r="H1152" s="1"/>
      <c r="I1152" s="1"/>
      <c r="J1152" s="1"/>
      <c r="K1152" s="1"/>
      <c r="L1152" s="1"/>
      <c r="M1152" s="1"/>
      <c r="N1152" s="1"/>
    </row>
    <row r="1153" spans="1:14" ht="12.75" customHeight="1" x14ac:dyDescent="0.2">
      <c r="A1153" s="4"/>
      <c r="B1153" s="60"/>
      <c r="C1153" s="74"/>
      <c r="D1153" s="52"/>
      <c r="E1153" s="1"/>
      <c r="F1153" s="1"/>
      <c r="G1153" s="1"/>
      <c r="H1153" s="1"/>
      <c r="I1153" s="1"/>
      <c r="J1153" s="1"/>
      <c r="K1153" s="1"/>
      <c r="L1153" s="1"/>
      <c r="M1153" s="1"/>
      <c r="N1153" s="1"/>
    </row>
    <row r="1154" spans="1:14" ht="12.75" customHeight="1" x14ac:dyDescent="0.2">
      <c r="A1154" s="4"/>
      <c r="B1154" s="60"/>
      <c r="C1154" s="74"/>
      <c r="D1154" s="52"/>
      <c r="E1154" s="1"/>
      <c r="F1154" s="1"/>
      <c r="G1154" s="1"/>
      <c r="H1154" s="1"/>
      <c r="I1154" s="1"/>
      <c r="J1154" s="1"/>
      <c r="K1154" s="1"/>
      <c r="L1154" s="1"/>
      <c r="M1154" s="1"/>
      <c r="N1154" s="1"/>
    </row>
    <row r="1155" spans="1:14" ht="12.75" customHeight="1" x14ac:dyDescent="0.2">
      <c r="A1155" s="4"/>
      <c r="B1155" s="60"/>
      <c r="C1155" s="74"/>
      <c r="D1155" s="52"/>
      <c r="E1155" s="1"/>
      <c r="F1155" s="1"/>
      <c r="G1155" s="1"/>
      <c r="H1155" s="1"/>
      <c r="I1155" s="1"/>
      <c r="J1155" s="1"/>
      <c r="K1155" s="1"/>
      <c r="L1155" s="1"/>
      <c r="M1155" s="1"/>
      <c r="N1155" s="1"/>
    </row>
    <row r="1156" spans="1:14" ht="12.75" customHeight="1" x14ac:dyDescent="0.2">
      <c r="A1156" s="4"/>
      <c r="B1156" s="60"/>
      <c r="C1156" s="74"/>
      <c r="D1156" s="52"/>
      <c r="E1156" s="1"/>
      <c r="F1156" s="1"/>
      <c r="G1156" s="1"/>
      <c r="H1156" s="1"/>
      <c r="I1156" s="1"/>
      <c r="J1156" s="1"/>
      <c r="K1156" s="1"/>
      <c r="L1156" s="1"/>
      <c r="M1156" s="1"/>
      <c r="N1156" s="1"/>
    </row>
    <row r="1157" spans="1:14" ht="12.75" customHeight="1" x14ac:dyDescent="0.2">
      <c r="A1157" s="4"/>
      <c r="B1157" s="60"/>
      <c r="C1157" s="74"/>
      <c r="D1157" s="52"/>
      <c r="E1157" s="1"/>
      <c r="F1157" s="1"/>
      <c r="G1157" s="1"/>
      <c r="H1157" s="1"/>
      <c r="I1157" s="1"/>
      <c r="J1157" s="1"/>
      <c r="K1157" s="1"/>
      <c r="L1157" s="1"/>
      <c r="M1157" s="1"/>
      <c r="N1157" s="1"/>
    </row>
    <row r="1158" spans="1:14" ht="12.75" customHeight="1" x14ac:dyDescent="0.2">
      <c r="A1158" s="4"/>
      <c r="B1158" s="60"/>
      <c r="C1158" s="74"/>
      <c r="D1158" s="52"/>
      <c r="E1158" s="1"/>
      <c r="F1158" s="1"/>
      <c r="G1158" s="1"/>
      <c r="H1158" s="1"/>
      <c r="I1158" s="1"/>
      <c r="J1158" s="1"/>
      <c r="K1158" s="1"/>
      <c r="L1158" s="1"/>
      <c r="M1158" s="1"/>
      <c r="N1158" s="1"/>
    </row>
    <row r="1159" spans="1:14" ht="12.75" customHeight="1" x14ac:dyDescent="0.2">
      <c r="A1159" s="4"/>
      <c r="B1159" s="60"/>
      <c r="C1159" s="74"/>
      <c r="D1159" s="52"/>
      <c r="E1159" s="1"/>
      <c r="F1159" s="1"/>
      <c r="G1159" s="1"/>
      <c r="H1159" s="1"/>
      <c r="I1159" s="1"/>
      <c r="J1159" s="1"/>
      <c r="K1159" s="1"/>
      <c r="L1159" s="1"/>
      <c r="M1159" s="1"/>
      <c r="N1159" s="1"/>
    </row>
    <row r="1160" spans="1:14" ht="12.75" customHeight="1" x14ac:dyDescent="0.2">
      <c r="A1160" s="4"/>
      <c r="B1160" s="60"/>
      <c r="C1160" s="74"/>
      <c r="D1160" s="52"/>
      <c r="E1160" s="1"/>
      <c r="F1160" s="1"/>
      <c r="G1160" s="1"/>
      <c r="H1160" s="1"/>
      <c r="I1160" s="1"/>
      <c r="J1160" s="1"/>
      <c r="K1160" s="1"/>
      <c r="L1160" s="1"/>
      <c r="M1160" s="1"/>
      <c r="N1160" s="1"/>
    </row>
    <row r="1161" spans="1:14" ht="12.75" customHeight="1" x14ac:dyDescent="0.2">
      <c r="A1161" s="4"/>
      <c r="B1161" s="60"/>
      <c r="C1161" s="74"/>
      <c r="D1161" s="52"/>
      <c r="E1161" s="1"/>
      <c r="F1161" s="1"/>
      <c r="G1161" s="1"/>
      <c r="H1161" s="1"/>
      <c r="I1161" s="1"/>
      <c r="J1161" s="1"/>
      <c r="K1161" s="1"/>
      <c r="L1161" s="1"/>
      <c r="M1161" s="1"/>
      <c r="N1161" s="1"/>
    </row>
    <row r="1162" spans="1:14" ht="12.75" customHeight="1" x14ac:dyDescent="0.2">
      <c r="A1162" s="4"/>
      <c r="B1162" s="60"/>
      <c r="C1162" s="74"/>
      <c r="D1162" s="52"/>
      <c r="E1162" s="1"/>
      <c r="F1162" s="1"/>
      <c r="G1162" s="1"/>
      <c r="H1162" s="1"/>
      <c r="I1162" s="1"/>
      <c r="J1162" s="1"/>
      <c r="K1162" s="1"/>
      <c r="L1162" s="1"/>
      <c r="M1162" s="1"/>
      <c r="N1162" s="1"/>
    </row>
    <row r="1163" spans="1:14" ht="12.75" customHeight="1" x14ac:dyDescent="0.2">
      <c r="A1163" s="4"/>
      <c r="B1163" s="60"/>
      <c r="C1163" s="74"/>
      <c r="D1163" s="52"/>
      <c r="E1163" s="1"/>
      <c r="F1163" s="1"/>
      <c r="G1163" s="1"/>
      <c r="H1163" s="1"/>
      <c r="I1163" s="1"/>
      <c r="J1163" s="1"/>
      <c r="K1163" s="1"/>
      <c r="L1163" s="1"/>
      <c r="M1163" s="1"/>
      <c r="N1163" s="1"/>
    </row>
    <row r="1164" spans="1:14" ht="12.75" customHeight="1" x14ac:dyDescent="0.2">
      <c r="A1164" s="4"/>
      <c r="B1164" s="60"/>
      <c r="C1164" s="74"/>
      <c r="D1164" s="52"/>
      <c r="E1164" s="1"/>
      <c r="F1164" s="1"/>
      <c r="G1164" s="1"/>
      <c r="H1164" s="1"/>
      <c r="I1164" s="1"/>
      <c r="J1164" s="1"/>
      <c r="K1164" s="1"/>
      <c r="L1164" s="1"/>
      <c r="M1164" s="1"/>
      <c r="N1164" s="1"/>
    </row>
    <row r="1165" spans="1:14" ht="12.75" customHeight="1" x14ac:dyDescent="0.2">
      <c r="A1165" s="4"/>
      <c r="B1165" s="60"/>
      <c r="C1165" s="74"/>
      <c r="D1165" s="52"/>
      <c r="E1165" s="1"/>
      <c r="F1165" s="1"/>
      <c r="G1165" s="1"/>
      <c r="H1165" s="1"/>
      <c r="I1165" s="1"/>
      <c r="J1165" s="1"/>
      <c r="K1165" s="1"/>
      <c r="L1165" s="1"/>
      <c r="M1165" s="1"/>
      <c r="N1165" s="1"/>
    </row>
    <row r="1166" spans="1:14" ht="12.75" customHeight="1" x14ac:dyDescent="0.2">
      <c r="A1166" s="4"/>
      <c r="B1166" s="60"/>
      <c r="C1166" s="74"/>
      <c r="D1166" s="52"/>
      <c r="E1166" s="1"/>
      <c r="F1166" s="1"/>
      <c r="G1166" s="1"/>
      <c r="H1166" s="1"/>
      <c r="I1166" s="1"/>
      <c r="J1166" s="1"/>
      <c r="K1166" s="1"/>
      <c r="L1166" s="1"/>
      <c r="M1166" s="1"/>
      <c r="N1166" s="1"/>
    </row>
    <row r="1167" spans="1:14" ht="12.75" customHeight="1" x14ac:dyDescent="0.2">
      <c r="A1167" s="4"/>
      <c r="B1167" s="60"/>
      <c r="C1167" s="74"/>
      <c r="D1167" s="52"/>
      <c r="E1167" s="1"/>
      <c r="F1167" s="1"/>
      <c r="G1167" s="1"/>
      <c r="H1167" s="1"/>
      <c r="I1167" s="1"/>
      <c r="J1167" s="1"/>
      <c r="K1167" s="1"/>
      <c r="L1167" s="1"/>
      <c r="M1167" s="1"/>
      <c r="N1167" s="1"/>
    </row>
    <row r="1168" spans="1:14" ht="12.75" customHeight="1" x14ac:dyDescent="0.2">
      <c r="A1168" s="4"/>
      <c r="B1168" s="60"/>
      <c r="C1168" s="74"/>
      <c r="D1168" s="52"/>
      <c r="E1168" s="1"/>
      <c r="F1168" s="1"/>
      <c r="G1168" s="1"/>
      <c r="H1168" s="1"/>
      <c r="I1168" s="1"/>
      <c r="J1168" s="1"/>
      <c r="K1168" s="1"/>
      <c r="L1168" s="1"/>
      <c r="M1168" s="1"/>
      <c r="N1168" s="1"/>
    </row>
    <row r="1169" spans="1:14" ht="12.75" customHeight="1" x14ac:dyDescent="0.2">
      <c r="A1169" s="4"/>
      <c r="B1169" s="60"/>
      <c r="C1169" s="74"/>
      <c r="D1169" s="52"/>
      <c r="E1169" s="1"/>
      <c r="F1169" s="1"/>
      <c r="G1169" s="1"/>
      <c r="H1169" s="1"/>
      <c r="I1169" s="1"/>
      <c r="J1169" s="1"/>
      <c r="K1169" s="1"/>
      <c r="L1169" s="1"/>
      <c r="M1169" s="1"/>
      <c r="N1169" s="1"/>
    </row>
    <row r="1170" spans="1:14" ht="12.75" customHeight="1" x14ac:dyDescent="0.2">
      <c r="A1170" s="4"/>
      <c r="B1170" s="60"/>
      <c r="C1170" s="74"/>
      <c r="D1170" s="52"/>
      <c r="E1170" s="1"/>
      <c r="F1170" s="1"/>
      <c r="G1170" s="1"/>
      <c r="H1170" s="1"/>
      <c r="I1170" s="1"/>
      <c r="J1170" s="1"/>
      <c r="K1170" s="1"/>
      <c r="L1170" s="1"/>
      <c r="M1170" s="1"/>
      <c r="N1170" s="1"/>
    </row>
    <row r="1171" spans="1:14" ht="12.75" x14ac:dyDescent="0.2">
      <c r="A1171" s="4"/>
      <c r="B1171" s="60"/>
      <c r="C1171" s="74"/>
      <c r="D1171" s="52"/>
      <c r="E1171" s="1"/>
      <c r="F1171" s="1"/>
      <c r="G1171" s="1"/>
      <c r="H1171" s="1"/>
      <c r="I1171" s="1"/>
      <c r="J1171" s="1"/>
      <c r="K1171" s="1"/>
    </row>
    <row r="1172" spans="1:14" ht="12.75" x14ac:dyDescent="0.2">
      <c r="A1172" s="4"/>
      <c r="B1172" s="60"/>
      <c r="C1172" s="74"/>
      <c r="D1172" s="52"/>
      <c r="E1172" s="1"/>
      <c r="F1172" s="1"/>
      <c r="G1172" s="1"/>
      <c r="H1172" s="1"/>
      <c r="I1172" s="1"/>
      <c r="J1172" s="1"/>
      <c r="K1172" s="1"/>
    </row>
    <row r="1173" spans="1:14" ht="12.75" x14ac:dyDescent="0.2">
      <c r="A1173" s="4"/>
      <c r="B1173" s="60"/>
      <c r="C1173" s="74"/>
      <c r="D1173" s="52"/>
      <c r="E1173" s="1"/>
      <c r="F1173" s="1"/>
      <c r="G1173" s="1"/>
      <c r="H1173" s="1"/>
      <c r="I1173" s="1"/>
      <c r="J1173" s="1"/>
      <c r="K1173" s="1"/>
    </row>
    <row r="1174" spans="1:14" ht="12.75" x14ac:dyDescent="0.2">
      <c r="A1174" s="4"/>
      <c r="B1174" s="60"/>
      <c r="C1174" s="74"/>
      <c r="D1174" s="52"/>
      <c r="E1174" s="1"/>
      <c r="F1174" s="1"/>
      <c r="G1174" s="1"/>
      <c r="H1174" s="1"/>
      <c r="I1174" s="1"/>
      <c r="J1174" s="1"/>
      <c r="K1174" s="1"/>
    </row>
    <row r="1175" spans="1:14" ht="12.75" x14ac:dyDescent="0.2">
      <c r="A1175" s="4"/>
      <c r="B1175" s="60"/>
      <c r="C1175" s="74"/>
      <c r="D1175" s="52"/>
      <c r="E1175" s="1"/>
      <c r="F1175" s="1"/>
      <c r="G1175" s="1"/>
      <c r="H1175" s="1"/>
      <c r="I1175" s="1"/>
      <c r="J1175" s="1"/>
      <c r="K1175" s="1"/>
    </row>
    <row r="1176" spans="1:14" ht="12.75" x14ac:dyDescent="0.2">
      <c r="A1176" s="4"/>
      <c r="B1176" s="60"/>
      <c r="C1176" s="74"/>
      <c r="D1176" s="52"/>
      <c r="E1176" s="1"/>
      <c r="F1176" s="1"/>
      <c r="G1176" s="1"/>
      <c r="H1176" s="1"/>
      <c r="I1176" s="1"/>
      <c r="J1176" s="1"/>
      <c r="K1176" s="1"/>
    </row>
    <row r="1177" spans="1:14" ht="12.75" x14ac:dyDescent="0.2">
      <c r="A1177" s="6"/>
      <c r="B1177" s="61"/>
    </row>
    <row r="1178" spans="1:14" ht="12.75" x14ac:dyDescent="0.2">
      <c r="A1178" s="6"/>
      <c r="B1178" s="61"/>
      <c r="D1178" s="27"/>
    </row>
    <row r="1179" spans="1:14" ht="12.75" x14ac:dyDescent="0.2">
      <c r="A1179" s="6"/>
      <c r="B1179" s="61"/>
      <c r="D1179" s="27"/>
    </row>
    <row r="1180" spans="1:14" ht="12.75" x14ac:dyDescent="0.2">
      <c r="A1180" s="6"/>
      <c r="B1180" s="61"/>
      <c r="D1180" s="27"/>
    </row>
    <row r="1181" spans="1:14" ht="12.75" x14ac:dyDescent="0.2">
      <c r="A1181" s="6"/>
      <c r="B1181" s="61"/>
      <c r="D1181" s="27"/>
    </row>
    <row r="1182" spans="1:14" ht="12.75" x14ac:dyDescent="0.2">
      <c r="A1182" s="6"/>
      <c r="B1182" s="61"/>
      <c r="D1182" s="27"/>
    </row>
    <row r="1183" spans="1:14" ht="12.75" x14ac:dyDescent="0.2">
      <c r="A1183" s="6"/>
      <c r="B1183" s="61"/>
      <c r="D1183" s="27"/>
    </row>
    <row r="1184" spans="1:14" ht="12.75" x14ac:dyDescent="0.2">
      <c r="A1184" s="6"/>
      <c r="B1184" s="61"/>
      <c r="D1184" s="27"/>
    </row>
    <row r="1185" spans="1:4" ht="12.75" x14ac:dyDescent="0.2">
      <c r="A1185" s="6"/>
      <c r="B1185" s="61"/>
      <c r="D1185" s="27"/>
    </row>
    <row r="1186" spans="1:4" ht="12.75" x14ac:dyDescent="0.2">
      <c r="A1186" s="6"/>
      <c r="B1186" s="61"/>
      <c r="D1186" s="27"/>
    </row>
    <row r="1187" spans="1:4" ht="12.75" x14ac:dyDescent="0.2">
      <c r="A1187" s="6"/>
      <c r="B1187" s="61"/>
      <c r="D1187" s="27"/>
    </row>
    <row r="1188" spans="1:4" ht="12.75" x14ac:dyDescent="0.2">
      <c r="A1188" s="6"/>
      <c r="B1188" s="61"/>
      <c r="D1188" s="27"/>
    </row>
    <row r="1189" spans="1:4" ht="12.75" x14ac:dyDescent="0.2">
      <c r="A1189" s="6"/>
      <c r="B1189" s="61"/>
      <c r="D1189" s="27"/>
    </row>
    <row r="1190" spans="1:4" ht="12.75" x14ac:dyDescent="0.2">
      <c r="A1190" s="6"/>
      <c r="B1190" s="61"/>
      <c r="D1190" s="27"/>
    </row>
    <row r="1191" spans="1:4" ht="12.75" x14ac:dyDescent="0.2">
      <c r="A1191" s="6"/>
      <c r="B1191" s="61"/>
      <c r="D1191" s="27"/>
    </row>
    <row r="1192" spans="1:4" ht="12.75" x14ac:dyDescent="0.2">
      <c r="A1192" s="6"/>
      <c r="B1192" s="61"/>
      <c r="D1192" s="27"/>
    </row>
    <row r="1193" spans="1:4" ht="12.75" x14ac:dyDescent="0.2">
      <c r="A1193" s="6"/>
      <c r="B1193" s="61"/>
      <c r="D1193" s="27"/>
    </row>
    <row r="1194" spans="1:4" ht="12.75" x14ac:dyDescent="0.2">
      <c r="A1194" s="6"/>
      <c r="B1194" s="61"/>
      <c r="D1194" s="27"/>
    </row>
    <row r="1195" spans="1:4" ht="12.75" x14ac:dyDescent="0.2">
      <c r="A1195" s="6"/>
      <c r="B1195" s="61"/>
      <c r="D1195" s="27"/>
    </row>
    <row r="1196" spans="1:4" ht="12.75" x14ac:dyDescent="0.2">
      <c r="A1196" s="6"/>
      <c r="B1196" s="61"/>
      <c r="D1196" s="27"/>
    </row>
    <row r="1197" spans="1:4" ht="12.75" x14ac:dyDescent="0.2">
      <c r="A1197" s="6"/>
      <c r="B1197" s="61"/>
      <c r="D1197" s="27"/>
    </row>
    <row r="1198" spans="1:4" ht="12.75" x14ac:dyDescent="0.2">
      <c r="A1198" s="6"/>
      <c r="B1198" s="61"/>
      <c r="D1198" s="27"/>
    </row>
    <row r="1199" spans="1:4" ht="12.75" x14ac:dyDescent="0.2">
      <c r="A1199" s="6"/>
      <c r="B1199" s="61"/>
      <c r="D1199" s="27"/>
    </row>
    <row r="1200" spans="1:4" ht="12.75" x14ac:dyDescent="0.2">
      <c r="A1200" s="6"/>
      <c r="B1200" s="61"/>
      <c r="D1200" s="27"/>
    </row>
    <row r="1201" spans="1:4" ht="12.75" x14ac:dyDescent="0.2">
      <c r="A1201" s="6"/>
      <c r="B1201" s="61"/>
      <c r="D1201" s="27"/>
    </row>
    <row r="1202" spans="1:4" ht="12.75" x14ac:dyDescent="0.2">
      <c r="A1202" s="6"/>
      <c r="B1202" s="61"/>
      <c r="D1202" s="27"/>
    </row>
    <row r="1203" spans="1:4" ht="12.75" x14ac:dyDescent="0.2">
      <c r="A1203" s="6"/>
      <c r="B1203" s="61"/>
      <c r="D1203" s="27"/>
    </row>
    <row r="1204" spans="1:4" ht="12.75" x14ac:dyDescent="0.2">
      <c r="A1204" s="6"/>
      <c r="B1204" s="61"/>
      <c r="D1204" s="27"/>
    </row>
    <row r="1205" spans="1:4" ht="12.75" x14ac:dyDescent="0.2">
      <c r="A1205" s="6"/>
      <c r="B1205" s="61"/>
      <c r="D1205" s="27"/>
    </row>
    <row r="1206" spans="1:4" ht="12.75" x14ac:dyDescent="0.2">
      <c r="A1206" s="6"/>
      <c r="B1206" s="61"/>
      <c r="D1206" s="27"/>
    </row>
    <row r="1207" spans="1:4" ht="12.75" x14ac:dyDescent="0.2">
      <c r="A1207" s="6"/>
      <c r="B1207" s="61"/>
      <c r="D1207" s="27"/>
    </row>
    <row r="1208" spans="1:4" ht="12.75" x14ac:dyDescent="0.2">
      <c r="A1208" s="6"/>
      <c r="B1208" s="61"/>
      <c r="D1208" s="27"/>
    </row>
    <row r="1209" spans="1:4" ht="12.75" x14ac:dyDescent="0.2">
      <c r="A1209" s="6"/>
      <c r="B1209" s="61"/>
      <c r="D1209" s="27"/>
    </row>
    <row r="1210" spans="1:4" ht="12.75" x14ac:dyDescent="0.2">
      <c r="A1210" s="6"/>
      <c r="B1210" s="61"/>
      <c r="D1210" s="27"/>
    </row>
    <row r="1211" spans="1:4" ht="12.75" x14ac:dyDescent="0.2">
      <c r="A1211" s="6"/>
      <c r="B1211" s="61"/>
      <c r="D1211" s="27"/>
    </row>
    <row r="1212" spans="1:4" ht="12.75" x14ac:dyDescent="0.2">
      <c r="A1212" s="6"/>
      <c r="B1212" s="61"/>
      <c r="D1212" s="27"/>
    </row>
    <row r="1213" spans="1:4" ht="12.75" x14ac:dyDescent="0.2">
      <c r="A1213" s="6"/>
      <c r="B1213" s="61"/>
      <c r="D1213" s="27"/>
    </row>
    <row r="1214" spans="1:4" ht="12.75" x14ac:dyDescent="0.2">
      <c r="A1214" s="6"/>
      <c r="B1214" s="61"/>
      <c r="D1214" s="27"/>
    </row>
    <row r="1215" spans="1:4" ht="12.75" x14ac:dyDescent="0.2">
      <c r="A1215" s="6"/>
      <c r="B1215" s="61"/>
      <c r="D1215" s="27"/>
    </row>
    <row r="1216" spans="1:4" ht="12.75" x14ac:dyDescent="0.2">
      <c r="A1216" s="6"/>
      <c r="B1216" s="61"/>
      <c r="D1216" s="27"/>
    </row>
    <row r="1217" spans="1:4" ht="12.75" x14ac:dyDescent="0.2">
      <c r="A1217" s="6"/>
      <c r="B1217" s="61"/>
      <c r="D1217" s="27"/>
    </row>
    <row r="1218" spans="1:4" ht="12.75" x14ac:dyDescent="0.2">
      <c r="A1218" s="6"/>
      <c r="B1218" s="61"/>
      <c r="D1218" s="27"/>
    </row>
    <row r="1219" spans="1:4" ht="12.75" x14ac:dyDescent="0.2">
      <c r="A1219" s="6"/>
      <c r="B1219" s="61"/>
      <c r="D1219" s="27"/>
    </row>
    <row r="1220" spans="1:4" ht="12.75" x14ac:dyDescent="0.2">
      <c r="A1220" s="6"/>
      <c r="B1220" s="61"/>
      <c r="D1220" s="27"/>
    </row>
    <row r="1221" spans="1:4" ht="12.75" x14ac:dyDescent="0.2">
      <c r="A1221" s="6"/>
      <c r="B1221" s="61"/>
      <c r="D1221" s="27"/>
    </row>
    <row r="1222" spans="1:4" ht="12.75" x14ac:dyDescent="0.2">
      <c r="A1222" s="6"/>
      <c r="B1222" s="61"/>
      <c r="D1222" s="27"/>
    </row>
    <row r="1223" spans="1:4" ht="12.75" x14ac:dyDescent="0.2">
      <c r="A1223" s="6"/>
      <c r="B1223" s="61"/>
      <c r="D1223" s="27"/>
    </row>
    <row r="1224" spans="1:4" ht="12.75" x14ac:dyDescent="0.2">
      <c r="A1224" s="6"/>
      <c r="B1224" s="61"/>
      <c r="D1224" s="27"/>
    </row>
    <row r="1225" spans="1:4" ht="12.75" x14ac:dyDescent="0.2">
      <c r="A1225" s="6"/>
      <c r="B1225" s="61"/>
      <c r="D1225" s="27"/>
    </row>
    <row r="1226" spans="1:4" ht="12.75" x14ac:dyDescent="0.2">
      <c r="A1226" s="6"/>
      <c r="B1226" s="61"/>
      <c r="D1226" s="27"/>
    </row>
    <row r="1227" spans="1:4" ht="12.75" x14ac:dyDescent="0.2">
      <c r="A1227" s="6"/>
      <c r="B1227" s="61"/>
      <c r="D1227" s="27"/>
    </row>
    <row r="1228" spans="1:4" ht="12.75" x14ac:dyDescent="0.2">
      <c r="A1228" s="6"/>
      <c r="B1228" s="61"/>
      <c r="D1228" s="27"/>
    </row>
    <row r="1229" spans="1:4" ht="12.75" x14ac:dyDescent="0.2">
      <c r="A1229" s="6"/>
      <c r="B1229" s="61"/>
      <c r="D1229" s="27"/>
    </row>
    <row r="1230" spans="1:4" ht="12.75" x14ac:dyDescent="0.2">
      <c r="A1230" s="6"/>
      <c r="B1230" s="61"/>
      <c r="D1230" s="27"/>
    </row>
    <row r="1231" spans="1:4" ht="12.75" x14ac:dyDescent="0.2">
      <c r="A1231" s="6"/>
      <c r="B1231" s="61"/>
      <c r="D1231" s="27"/>
    </row>
    <row r="1232" spans="1:4" ht="12.75" x14ac:dyDescent="0.2">
      <c r="A1232" s="6"/>
      <c r="B1232" s="61"/>
      <c r="D1232" s="27"/>
    </row>
    <row r="1233" spans="1:4" ht="12.75" x14ac:dyDescent="0.2">
      <c r="A1233" s="6"/>
      <c r="B1233" s="61"/>
      <c r="D1233" s="27"/>
    </row>
    <row r="1234" spans="1:4" ht="12.75" x14ac:dyDescent="0.2">
      <c r="A1234" s="6"/>
      <c r="B1234" s="61"/>
      <c r="D1234" s="27"/>
    </row>
    <row r="1235" spans="1:4" ht="12.75" x14ac:dyDescent="0.2">
      <c r="A1235" s="6"/>
      <c r="B1235" s="61"/>
      <c r="D1235" s="27"/>
    </row>
    <row r="1236" spans="1:4" ht="12.75" x14ac:dyDescent="0.2">
      <c r="A1236" s="6"/>
      <c r="B1236" s="61"/>
      <c r="D1236" s="27"/>
    </row>
    <row r="1237" spans="1:4" ht="12.75" x14ac:dyDescent="0.2">
      <c r="A1237" s="6"/>
      <c r="B1237" s="61"/>
      <c r="D1237" s="27"/>
    </row>
    <row r="1238" spans="1:4" ht="12.75" x14ac:dyDescent="0.2">
      <c r="A1238" s="6"/>
      <c r="B1238" s="61"/>
      <c r="D1238" s="27"/>
    </row>
    <row r="1239" spans="1:4" ht="12.75" x14ac:dyDescent="0.2">
      <c r="A1239" s="6"/>
      <c r="B1239" s="61"/>
      <c r="D1239" s="27"/>
    </row>
    <row r="1240" spans="1:4" ht="12.75" x14ac:dyDescent="0.2">
      <c r="A1240" s="6"/>
      <c r="B1240" s="61"/>
      <c r="D1240" s="27"/>
    </row>
    <row r="1241" spans="1:4" ht="12.75" x14ac:dyDescent="0.2">
      <c r="A1241" s="6"/>
      <c r="B1241" s="61"/>
      <c r="D1241" s="27"/>
    </row>
    <row r="1242" spans="1:4" ht="12.75" x14ac:dyDescent="0.2">
      <c r="A1242" s="6"/>
      <c r="B1242" s="61"/>
      <c r="D1242" s="27"/>
    </row>
    <row r="1243" spans="1:4" ht="12.75" x14ac:dyDescent="0.2">
      <c r="A1243" s="6"/>
      <c r="B1243" s="61"/>
      <c r="D1243" s="27"/>
    </row>
    <row r="1244" spans="1:4" ht="12.75" x14ac:dyDescent="0.2">
      <c r="A1244" s="6"/>
      <c r="B1244" s="61"/>
      <c r="D1244" s="27"/>
    </row>
    <row r="1245" spans="1:4" ht="12.75" x14ac:dyDescent="0.2">
      <c r="A1245" s="6"/>
      <c r="B1245" s="61"/>
      <c r="D1245" s="27"/>
    </row>
    <row r="1246" spans="1:4" ht="12.75" x14ac:dyDescent="0.2">
      <c r="A1246" s="6"/>
      <c r="B1246" s="61"/>
      <c r="D1246" s="27"/>
    </row>
    <row r="1247" spans="1:4" ht="12.75" x14ac:dyDescent="0.2">
      <c r="A1247" s="6"/>
      <c r="B1247" s="61"/>
      <c r="D1247" s="27"/>
    </row>
    <row r="1248" spans="1:4" ht="12.75" x14ac:dyDescent="0.2">
      <c r="A1248" s="6"/>
      <c r="B1248" s="61"/>
      <c r="D1248" s="27"/>
    </row>
    <row r="1249" spans="1:4" ht="12.75" x14ac:dyDescent="0.2">
      <c r="A1249" s="6"/>
      <c r="B1249" s="61"/>
      <c r="D1249" s="27"/>
    </row>
    <row r="1250" spans="1:4" ht="12.75" x14ac:dyDescent="0.2">
      <c r="A1250" s="6"/>
      <c r="B1250" s="61"/>
      <c r="D1250" s="27"/>
    </row>
    <row r="1251" spans="1:4" ht="12.75" x14ac:dyDescent="0.2">
      <c r="A1251" s="6"/>
      <c r="B1251" s="61"/>
      <c r="D1251" s="27"/>
    </row>
    <row r="1252" spans="1:4" ht="12.75" x14ac:dyDescent="0.2">
      <c r="A1252" s="6"/>
      <c r="B1252" s="61"/>
      <c r="D1252" s="27"/>
    </row>
    <row r="1253" spans="1:4" ht="12.75" x14ac:dyDescent="0.2">
      <c r="A1253" s="6"/>
      <c r="B1253" s="61"/>
      <c r="D1253" s="27"/>
    </row>
    <row r="1254" spans="1:4" ht="12.75" x14ac:dyDescent="0.2">
      <c r="A1254" s="6"/>
      <c r="B1254" s="61"/>
      <c r="D1254" s="27"/>
    </row>
    <row r="1255" spans="1:4" ht="12.75" x14ac:dyDescent="0.2">
      <c r="A1255" s="6"/>
      <c r="B1255" s="61"/>
      <c r="D1255" s="27"/>
    </row>
    <row r="1256" spans="1:4" ht="12.75" x14ac:dyDescent="0.2">
      <c r="A1256" s="6"/>
      <c r="B1256" s="61"/>
      <c r="D1256" s="27"/>
    </row>
    <row r="1257" spans="1:4" ht="12.75" x14ac:dyDescent="0.2">
      <c r="A1257" s="6"/>
      <c r="B1257" s="61"/>
      <c r="D1257" s="27"/>
    </row>
    <row r="1258" spans="1:4" ht="12.75" x14ac:dyDescent="0.2">
      <c r="A1258" s="6"/>
      <c r="B1258" s="61"/>
      <c r="D1258" s="27"/>
    </row>
    <row r="1259" spans="1:4" ht="12.75" x14ac:dyDescent="0.2">
      <c r="A1259" s="6"/>
      <c r="B1259" s="61"/>
      <c r="D1259" s="27"/>
    </row>
    <row r="1260" spans="1:4" ht="12.75" x14ac:dyDescent="0.2">
      <c r="A1260" s="6"/>
      <c r="B1260" s="61"/>
      <c r="D1260" s="27"/>
    </row>
    <row r="1261" spans="1:4" ht="12.75" x14ac:dyDescent="0.2">
      <c r="A1261" s="6"/>
      <c r="B1261" s="61"/>
      <c r="D1261" s="27"/>
    </row>
    <row r="1262" spans="1:4" ht="12.75" x14ac:dyDescent="0.2">
      <c r="A1262" s="6"/>
      <c r="B1262" s="61"/>
      <c r="D1262" s="27"/>
    </row>
    <row r="1263" spans="1:4" ht="12.75" x14ac:dyDescent="0.2">
      <c r="A1263" s="6"/>
      <c r="B1263" s="61"/>
      <c r="D1263" s="27"/>
    </row>
    <row r="1264" spans="1:4" ht="12.75" x14ac:dyDescent="0.2">
      <c r="A1264" s="6"/>
      <c r="B1264" s="61"/>
      <c r="D1264" s="27"/>
    </row>
    <row r="1265" spans="1:4" ht="12.75" x14ac:dyDescent="0.2">
      <c r="A1265" s="6"/>
      <c r="B1265" s="61"/>
      <c r="D1265" s="27"/>
    </row>
    <row r="1266" spans="1:4" ht="12.75" x14ac:dyDescent="0.2">
      <c r="A1266" s="6"/>
      <c r="B1266" s="61"/>
      <c r="D1266" s="27"/>
    </row>
    <row r="1267" spans="1:4" ht="12.75" x14ac:dyDescent="0.2">
      <c r="A1267" s="6"/>
      <c r="B1267" s="61"/>
      <c r="D1267" s="27"/>
    </row>
    <row r="1268" spans="1:4" ht="12.75" x14ac:dyDescent="0.2">
      <c r="A1268" s="6"/>
      <c r="B1268" s="61"/>
      <c r="D1268" s="27"/>
    </row>
    <row r="1269" spans="1:4" ht="12.75" x14ac:dyDescent="0.2">
      <c r="A1269" s="6"/>
      <c r="B1269" s="61"/>
      <c r="D1269" s="27"/>
    </row>
    <row r="1270" spans="1:4" ht="12.75" x14ac:dyDescent="0.2">
      <c r="A1270" s="6"/>
      <c r="B1270" s="61"/>
      <c r="D1270" s="27"/>
    </row>
    <row r="1271" spans="1:4" ht="12.75" x14ac:dyDescent="0.2">
      <c r="A1271" s="6"/>
      <c r="B1271" s="61"/>
      <c r="D1271" s="27"/>
    </row>
    <row r="1272" spans="1:4" ht="12.75" x14ac:dyDescent="0.2">
      <c r="A1272" s="6"/>
      <c r="B1272" s="61"/>
      <c r="D1272" s="27"/>
    </row>
    <row r="1273" spans="1:4" ht="12.75" x14ac:dyDescent="0.2">
      <c r="A1273" s="6"/>
      <c r="B1273" s="61"/>
      <c r="D1273" s="27"/>
    </row>
    <row r="1274" spans="1:4" ht="12.75" x14ac:dyDescent="0.2">
      <c r="A1274" s="6"/>
      <c r="B1274" s="61"/>
      <c r="D1274" s="27"/>
    </row>
    <row r="1275" spans="1:4" ht="12.75" x14ac:dyDescent="0.2">
      <c r="A1275" s="6"/>
      <c r="B1275" s="61"/>
      <c r="D1275" s="27"/>
    </row>
    <row r="1276" spans="1:4" ht="12.75" x14ac:dyDescent="0.2">
      <c r="A1276" s="6"/>
      <c r="B1276" s="61"/>
      <c r="D1276" s="27"/>
    </row>
    <row r="1277" spans="1:4" ht="12.75" x14ac:dyDescent="0.2">
      <c r="A1277" s="6"/>
      <c r="B1277" s="61"/>
      <c r="D1277" s="27"/>
    </row>
    <row r="1278" spans="1:4" ht="12.75" x14ac:dyDescent="0.2">
      <c r="A1278" s="6"/>
      <c r="B1278" s="61"/>
      <c r="D1278" s="27"/>
    </row>
    <row r="1279" spans="1:4" ht="12.75" x14ac:dyDescent="0.2">
      <c r="A1279" s="6"/>
      <c r="B1279" s="61"/>
      <c r="D1279" s="27"/>
    </row>
    <row r="1280" spans="1:4" ht="12.75" x14ac:dyDescent="0.2">
      <c r="A1280" s="6"/>
      <c r="B1280" s="61"/>
      <c r="D1280" s="27"/>
    </row>
    <row r="1281" spans="1:4" ht="12.75" x14ac:dyDescent="0.2">
      <c r="A1281" s="6"/>
      <c r="B1281" s="61"/>
      <c r="D1281" s="27"/>
    </row>
    <row r="1282" spans="1:4" ht="12.75" x14ac:dyDescent="0.2">
      <c r="A1282" s="6"/>
      <c r="B1282" s="61"/>
      <c r="D1282" s="27"/>
    </row>
    <row r="1283" spans="1:4" ht="12.75" x14ac:dyDescent="0.2">
      <c r="A1283" s="6"/>
      <c r="B1283" s="61"/>
      <c r="D1283" s="27"/>
    </row>
    <row r="1284" spans="1:4" ht="12.75" x14ac:dyDescent="0.2">
      <c r="A1284" s="6"/>
      <c r="B1284" s="61"/>
      <c r="D1284" s="27"/>
    </row>
    <row r="1285" spans="1:4" ht="12.75" x14ac:dyDescent="0.2">
      <c r="A1285" s="6"/>
      <c r="B1285" s="61"/>
      <c r="D1285" s="27"/>
    </row>
    <row r="1286" spans="1:4" ht="12.75" x14ac:dyDescent="0.2">
      <c r="A1286" s="6"/>
      <c r="B1286" s="61"/>
      <c r="D1286" s="27"/>
    </row>
    <row r="1287" spans="1:4" ht="12.75" x14ac:dyDescent="0.2">
      <c r="A1287" s="6"/>
      <c r="B1287" s="61"/>
      <c r="D1287" s="27"/>
    </row>
    <row r="1288" spans="1:4" ht="12.75" x14ac:dyDescent="0.2">
      <c r="A1288" s="6"/>
      <c r="B1288" s="61"/>
      <c r="D1288" s="27"/>
    </row>
    <row r="1289" spans="1:4" ht="12.75" x14ac:dyDescent="0.2">
      <c r="A1289" s="6"/>
      <c r="B1289" s="61"/>
      <c r="D1289" s="27"/>
    </row>
    <row r="1290" spans="1:4" ht="12.75" x14ac:dyDescent="0.2">
      <c r="A1290" s="6"/>
      <c r="B1290" s="61"/>
      <c r="D1290" s="27"/>
    </row>
    <row r="1291" spans="1:4" ht="12.75" x14ac:dyDescent="0.2">
      <c r="A1291" s="6"/>
      <c r="B1291" s="61"/>
      <c r="D1291" s="27"/>
    </row>
    <row r="1292" spans="1:4" ht="15" customHeight="1" x14ac:dyDescent="0.2">
      <c r="A1292" s="6"/>
      <c r="B1292" s="61"/>
      <c r="D1292" s="27"/>
    </row>
    <row r="1293" spans="1:4" ht="15" customHeight="1" x14ac:dyDescent="0.2">
      <c r="A1293" s="6"/>
      <c r="B1293" s="61"/>
      <c r="D1293" s="27"/>
    </row>
    <row r="1294" spans="1:4" ht="15" customHeight="1" x14ac:dyDescent="0.2">
      <c r="A1294" s="6"/>
      <c r="B1294" s="61"/>
      <c r="D1294" s="27"/>
    </row>
    <row r="1295" spans="1:4" ht="15" customHeight="1" x14ac:dyDescent="0.2">
      <c r="A1295" s="6"/>
      <c r="B1295" s="61"/>
      <c r="D1295" s="27"/>
    </row>
    <row r="1296" spans="1:4" ht="15" customHeight="1" x14ac:dyDescent="0.2">
      <c r="A1296" s="6"/>
      <c r="B1296" s="61"/>
      <c r="D1296" s="27"/>
    </row>
    <row r="1297" spans="1:4" ht="15" customHeight="1" x14ac:dyDescent="0.2">
      <c r="A1297" s="6"/>
      <c r="B1297" s="61"/>
      <c r="D1297" s="27"/>
    </row>
  </sheetData>
  <sheetProtection algorithmName="SHA-512" hashValue="0Njm/6nCL23HvLp1Ym4arYKBsuGkN51dUl1atknp9f/t1wuSScRlmxeIaBVJVfOGxwXDAOTYSssyDh5+S+RAtg==" saltValue="Y/EDWAEp1EoPd9hxZM/jEw==" spinCount="100000" sheet="1" objects="1" scenarios="1" selectLockedCells="1"/>
  <mergeCells count="18">
    <mergeCell ref="A509:K510"/>
    <mergeCell ref="A507:K507"/>
    <mergeCell ref="A508:K508"/>
    <mergeCell ref="I505:J505"/>
    <mergeCell ref="A511:K511"/>
    <mergeCell ref="A506:J506"/>
    <mergeCell ref="A1:K1"/>
    <mergeCell ref="I501:J501"/>
    <mergeCell ref="I502:J502"/>
    <mergeCell ref="I503:J503"/>
    <mergeCell ref="I504:J504"/>
    <mergeCell ref="A3:K3"/>
    <mergeCell ref="A144:K144"/>
    <mergeCell ref="I139:J139"/>
    <mergeCell ref="I140:J140"/>
    <mergeCell ref="I141:J141"/>
    <mergeCell ref="I142:J142"/>
    <mergeCell ref="I143:J143"/>
  </mergeCells>
  <printOptions horizontalCentered="1"/>
  <pageMargins left="0.19685039370078741" right="0.19685039370078741" top="0.59055118110236227" bottom="0.39370078740157483" header="0" footer="0"/>
  <pageSetup paperSize="9" scale="50" fitToHeight="0" orientation="portrait" r:id="rId1"/>
  <headerFooter>
    <oddHeader>&amp;R&amp;P/&amp;N</oddHeader>
  </headerFooter>
  <rowBreaks count="1" manualBreakCount="1">
    <brk id="143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topLeftCell="A7" workbookViewId="0">
      <selection activeCell="A25" sqref="A25:A65"/>
    </sheetView>
  </sheetViews>
  <sheetFormatPr defaultColWidth="12.5703125" defaultRowHeight="15" customHeight="1" x14ac:dyDescent="0.2"/>
  <cols>
    <col min="1" max="1" width="17.140625" customWidth="1"/>
    <col min="2" max="2" width="16.42578125" customWidth="1"/>
    <col min="5" max="5" width="19.7109375" customWidth="1"/>
  </cols>
  <sheetData>
    <row r="1" spans="1:5" ht="94.5" customHeight="1" x14ac:dyDescent="0.2">
      <c r="A1" s="29"/>
      <c r="B1" s="220" t="s">
        <v>12</v>
      </c>
      <c r="C1" s="221"/>
      <c r="D1" s="221"/>
      <c r="E1" s="222"/>
    </row>
    <row r="2" spans="1:5" ht="27" customHeight="1" x14ac:dyDescent="0.2">
      <c r="A2" s="223" t="s">
        <v>13</v>
      </c>
      <c r="B2" s="221"/>
      <c r="C2" s="221"/>
      <c r="D2" s="221"/>
      <c r="E2" s="222"/>
    </row>
    <row r="3" spans="1:5" ht="25.5" customHeight="1" x14ac:dyDescent="0.2">
      <c r="A3" s="30" t="s">
        <v>14</v>
      </c>
      <c r="B3" s="224" t="s">
        <v>1530</v>
      </c>
      <c r="C3" s="221"/>
      <c r="D3" s="221"/>
      <c r="E3" s="222"/>
    </row>
    <row r="4" spans="1:5" ht="40.5" customHeight="1" x14ac:dyDescent="0.2">
      <c r="A4" s="30" t="s">
        <v>15</v>
      </c>
      <c r="B4" s="224" t="s">
        <v>216</v>
      </c>
      <c r="C4" s="221"/>
      <c r="D4" s="221"/>
      <c r="E4" s="222"/>
    </row>
    <row r="5" spans="1:5" ht="36" customHeight="1" x14ac:dyDescent="0.2">
      <c r="A5" s="30" t="s">
        <v>16</v>
      </c>
      <c r="B5" s="224" t="s">
        <v>50</v>
      </c>
      <c r="C5" s="221"/>
      <c r="D5" s="221"/>
      <c r="E5" s="222"/>
    </row>
    <row r="6" spans="1:5" ht="21.75" customHeight="1" x14ac:dyDescent="0.2">
      <c r="A6" s="225" t="s">
        <v>17</v>
      </c>
      <c r="B6" s="221"/>
      <c r="C6" s="221"/>
      <c r="D6" s="221"/>
      <c r="E6" s="222"/>
    </row>
    <row r="7" spans="1:5" ht="75" customHeight="1" x14ac:dyDescent="0.2">
      <c r="A7" s="226"/>
      <c r="B7" s="221"/>
      <c r="C7" s="221"/>
      <c r="D7" s="221"/>
      <c r="E7" s="222"/>
    </row>
    <row r="8" spans="1:5" ht="26.25" customHeight="1" x14ac:dyDescent="0.2">
      <c r="A8" s="30" t="s">
        <v>18</v>
      </c>
      <c r="B8" s="224" t="s">
        <v>19</v>
      </c>
      <c r="C8" s="221"/>
      <c r="D8" s="221"/>
      <c r="E8" s="222"/>
    </row>
    <row r="9" spans="1:5" ht="12.75" x14ac:dyDescent="0.2">
      <c r="A9" s="227"/>
      <c r="B9" s="221"/>
      <c r="C9" s="221"/>
      <c r="D9" s="221"/>
      <c r="E9" s="222"/>
    </row>
    <row r="10" spans="1:5" ht="27" customHeight="1" x14ac:dyDescent="0.2">
      <c r="A10" s="31" t="s">
        <v>20</v>
      </c>
      <c r="B10" s="31" t="s">
        <v>1302</v>
      </c>
      <c r="C10" s="31" t="s">
        <v>21</v>
      </c>
      <c r="D10" s="31" t="s">
        <v>1291</v>
      </c>
      <c r="E10" s="31" t="s">
        <v>22</v>
      </c>
    </row>
    <row r="11" spans="1:5" ht="18" customHeight="1" x14ac:dyDescent="0.2">
      <c r="A11" s="31" t="s">
        <v>23</v>
      </c>
      <c r="B11" s="187">
        <v>0.03</v>
      </c>
      <c r="C11" s="32">
        <v>5.5E-2</v>
      </c>
      <c r="D11" s="134">
        <v>0.04</v>
      </c>
      <c r="E11" s="33" t="s">
        <v>219</v>
      </c>
    </row>
    <row r="12" spans="1:5" ht="22.5" customHeight="1" x14ac:dyDescent="0.2">
      <c r="A12" s="31" t="s">
        <v>24</v>
      </c>
      <c r="B12" s="187">
        <v>8.0000000000000002E-3</v>
      </c>
      <c r="C12" s="32">
        <v>0.01</v>
      </c>
      <c r="D12" s="134">
        <v>8.0000000000000002E-3</v>
      </c>
      <c r="E12" s="33" t="s">
        <v>25</v>
      </c>
    </row>
    <row r="13" spans="1:5" ht="22.5" customHeight="1" x14ac:dyDescent="0.2">
      <c r="A13" s="31" t="s">
        <v>26</v>
      </c>
      <c r="B13" s="187">
        <v>9.7000000000000003E-3</v>
      </c>
      <c r="C13" s="32">
        <v>1.2699999999999999E-2</v>
      </c>
      <c r="D13" s="134">
        <v>1.2699999999999999E-2</v>
      </c>
      <c r="E13" s="33" t="s">
        <v>27</v>
      </c>
    </row>
    <row r="14" spans="1:5" ht="23.25" customHeight="1" x14ac:dyDescent="0.2">
      <c r="A14" s="31" t="s">
        <v>28</v>
      </c>
      <c r="B14" s="187">
        <v>5.8999999999999999E-3</v>
      </c>
      <c r="C14" s="32">
        <v>1.3899999999999999E-2</v>
      </c>
      <c r="D14" s="134">
        <v>1.23E-2</v>
      </c>
      <c r="E14" s="33" t="s">
        <v>29</v>
      </c>
    </row>
    <row r="15" spans="1:5" ht="24" customHeight="1" x14ac:dyDescent="0.2">
      <c r="A15" s="31" t="s">
        <v>30</v>
      </c>
      <c r="B15" s="34">
        <v>6.1600000000000002E-2</v>
      </c>
      <c r="C15" s="190">
        <v>8.9599999999999999E-2</v>
      </c>
      <c r="D15" s="191">
        <v>7.3999999999999996E-2</v>
      </c>
      <c r="E15" s="33" t="s">
        <v>31</v>
      </c>
    </row>
    <row r="16" spans="1:5" ht="21" customHeight="1" x14ac:dyDescent="0.2">
      <c r="A16" s="188" t="s">
        <v>32</v>
      </c>
      <c r="B16" s="231">
        <f>B23</f>
        <v>8.6499999999999994E-2</v>
      </c>
      <c r="C16" s="231"/>
      <c r="D16" s="231"/>
      <c r="E16" s="189" t="s">
        <v>33</v>
      </c>
    </row>
    <row r="17" spans="1:5" ht="27.75" customHeight="1" thickBot="1" x14ac:dyDescent="0.25">
      <c r="A17" s="35"/>
      <c r="B17" s="35"/>
      <c r="C17" s="192" t="s">
        <v>34</v>
      </c>
      <c r="D17" s="193">
        <f>TRUNC((((1+((B11+B12+B13)))*(1+B14)*(1+B15))/(1-B16)-1),4)</f>
        <v>0.22470000000000001</v>
      </c>
      <c r="E17" s="35"/>
    </row>
    <row r="18" spans="1:5" ht="21" customHeight="1" thickTop="1" x14ac:dyDescent="0.2">
      <c r="A18" s="31" t="s">
        <v>35</v>
      </c>
      <c r="B18" s="31" t="s">
        <v>36</v>
      </c>
      <c r="C18" s="35"/>
      <c r="D18" s="35"/>
      <c r="E18" s="35"/>
    </row>
    <row r="19" spans="1:5" ht="24" customHeight="1" x14ac:dyDescent="0.2">
      <c r="A19" s="33" t="s">
        <v>37</v>
      </c>
      <c r="B19" s="134">
        <v>6.4999999999999997E-3</v>
      </c>
      <c r="C19" s="35"/>
      <c r="D19" s="35"/>
      <c r="E19" s="35"/>
    </row>
    <row r="20" spans="1:5" ht="24" customHeight="1" x14ac:dyDescent="0.2">
      <c r="A20" s="33" t="s">
        <v>38</v>
      </c>
      <c r="B20" s="134">
        <v>0.03</v>
      </c>
      <c r="C20" s="35"/>
      <c r="D20" s="35"/>
      <c r="E20" s="35"/>
    </row>
    <row r="21" spans="1:5" ht="24" customHeight="1" x14ac:dyDescent="0.2">
      <c r="A21" s="33" t="s">
        <v>39</v>
      </c>
      <c r="B21" s="134">
        <v>0</v>
      </c>
      <c r="C21" s="228" t="s">
        <v>40</v>
      </c>
      <c r="D21" s="229"/>
      <c r="E21" s="229"/>
    </row>
    <row r="22" spans="1:5" ht="24" customHeight="1" x14ac:dyDescent="0.2">
      <c r="A22" s="33" t="s">
        <v>41</v>
      </c>
      <c r="B22" s="134">
        <v>0.05</v>
      </c>
      <c r="C22" s="35"/>
      <c r="D22" s="35"/>
      <c r="E22" s="35"/>
    </row>
    <row r="23" spans="1:5" ht="24" customHeight="1" x14ac:dyDescent="0.2">
      <c r="A23" s="33" t="s">
        <v>34</v>
      </c>
      <c r="B23" s="32">
        <f>SUM(B19:B22)</f>
        <v>8.6499999999999994E-2</v>
      </c>
      <c r="C23" s="35"/>
      <c r="D23" s="35"/>
      <c r="E23" s="35"/>
    </row>
    <row r="24" spans="1:5" ht="21" customHeight="1" x14ac:dyDescent="0.2">
      <c r="A24" s="224" t="s">
        <v>42</v>
      </c>
      <c r="B24" s="222"/>
      <c r="C24" s="32">
        <v>1</v>
      </c>
      <c r="D24" s="35"/>
      <c r="E24" s="35"/>
    </row>
    <row r="25" spans="1:5" ht="18.75" customHeight="1" x14ac:dyDescent="0.2">
      <c r="A25" s="224" t="s">
        <v>43</v>
      </c>
      <c r="B25" s="222"/>
      <c r="C25" s="32">
        <f>B22</f>
        <v>0.05</v>
      </c>
      <c r="D25" s="230" t="s">
        <v>44</v>
      </c>
      <c r="E25" s="229"/>
    </row>
    <row r="26" spans="1:5" ht="15" customHeight="1" x14ac:dyDescent="0.2">
      <c r="A26" s="35"/>
      <c r="B26" s="35"/>
      <c r="C26" s="35"/>
      <c r="D26" s="35"/>
      <c r="E26" s="35"/>
    </row>
    <row r="27" spans="1:5" ht="26.25" customHeight="1" x14ac:dyDescent="0.2">
      <c r="A27" s="217" t="s">
        <v>45</v>
      </c>
      <c r="B27" s="218"/>
      <c r="C27" s="218"/>
      <c r="D27" s="218"/>
      <c r="E27" s="219"/>
    </row>
  </sheetData>
  <sheetProtection algorithmName="SHA-512" hashValue="vf7+vJvYbG3OVZvgmJo1kkxmOwJifmVNuqBu/Q51NDSB/ACnRDetKqdYzQCgkIJG4q96IkyOQ5bAxeqEVKAaPg==" saltValue="Li6ZtMxmgyzOMRGHpyPJAg==" spinCount="100000" sheet="1" objects="1" scenarios="1" selectLockedCells="1"/>
  <mergeCells count="15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  <mergeCell ref="B16:D16"/>
  </mergeCells>
  <printOptions horizontalCentered="1"/>
  <pageMargins left="0.7" right="0.7" top="0.75" bottom="0.75" header="0" footer="0"/>
  <pageSetup paperSize="9" scale="96" pageOrder="overThenDown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2"/>
  <sheetViews>
    <sheetView workbookViewId="0">
      <pane xSplit="5" ySplit="2" topLeftCell="F63" activePane="bottomRight" state="frozen"/>
      <selection activeCell="G13" sqref="G13"/>
      <selection pane="topRight" activeCell="G13" sqref="G13"/>
      <selection pane="bottomLeft" activeCell="G13" sqref="G13"/>
      <selection pane="bottomRight" activeCell="A25" sqref="A25:A65"/>
    </sheetView>
  </sheetViews>
  <sheetFormatPr defaultColWidth="12.5703125" defaultRowHeight="15" customHeight="1" x14ac:dyDescent="0.2"/>
  <cols>
    <col min="1" max="1" width="12.5703125" style="136"/>
    <col min="2" max="2" width="7.5703125" style="27" customWidth="1"/>
    <col min="3" max="3" width="54.5703125" style="27" customWidth="1"/>
    <col min="4" max="4" width="18.42578125" style="27" customWidth="1"/>
    <col min="5" max="5" width="22.140625" style="27" customWidth="1"/>
    <col min="6" max="6" width="5.28515625" style="27" customWidth="1"/>
    <col min="7" max="7" width="16.5703125" style="27" customWidth="1"/>
    <col min="8" max="8" width="14.28515625" style="27" customWidth="1"/>
    <col min="9" max="10" width="14.7109375" style="27" customWidth="1"/>
    <col min="11" max="11" width="14.85546875" style="27" customWidth="1"/>
    <col min="12" max="12" width="15.28515625" style="27" customWidth="1"/>
    <col min="13" max="14" width="15" style="27" customWidth="1"/>
    <col min="15" max="15" width="15.28515625" style="27" customWidth="1"/>
    <col min="16" max="16" width="15.5703125" style="27" customWidth="1"/>
    <col min="17" max="17" width="15" style="27" customWidth="1"/>
    <col min="18" max="18" width="14" style="27" customWidth="1"/>
    <col min="19" max="19" width="14.28515625" style="27" bestFit="1" customWidth="1"/>
    <col min="20" max="20" width="16.28515625" style="27" customWidth="1"/>
    <col min="21" max="21" width="13.28515625" style="27" bestFit="1" customWidth="1"/>
    <col min="22" max="22" width="14.28515625" style="27" customWidth="1"/>
    <col min="23" max="25" width="13.28515625" style="27" bestFit="1" customWidth="1"/>
    <col min="26" max="16384" width="12.5703125" style="27"/>
  </cols>
  <sheetData>
    <row r="1" spans="1:25" ht="161.25" customHeight="1" thickTop="1" x14ac:dyDescent="0.2">
      <c r="A1" s="236" t="s">
        <v>1100</v>
      </c>
      <c r="B1" s="236"/>
      <c r="C1" s="236"/>
      <c r="D1" s="236"/>
      <c r="E1" s="236"/>
      <c r="F1" s="254" t="s">
        <v>942</v>
      </c>
      <c r="G1" s="79" t="s">
        <v>943</v>
      </c>
      <c r="H1" s="79" t="s">
        <v>944</v>
      </c>
      <c r="I1" s="100" t="s">
        <v>970</v>
      </c>
      <c r="J1" s="100" t="s">
        <v>969</v>
      </c>
      <c r="K1" s="79" t="s">
        <v>945</v>
      </c>
      <c r="L1" s="100" t="s">
        <v>1200</v>
      </c>
      <c r="M1" s="79" t="s">
        <v>946</v>
      </c>
      <c r="N1" s="79" t="s">
        <v>947</v>
      </c>
      <c r="O1" s="79" t="s">
        <v>948</v>
      </c>
      <c r="P1" s="79" t="s">
        <v>949</v>
      </c>
      <c r="Q1" s="100" t="s">
        <v>1303</v>
      </c>
      <c r="R1" s="100" t="s">
        <v>1201</v>
      </c>
      <c r="S1" s="79" t="s">
        <v>950</v>
      </c>
      <c r="T1" s="79" t="s">
        <v>951</v>
      </c>
      <c r="U1" s="79" t="s">
        <v>952</v>
      </c>
      <c r="V1" s="79" t="s">
        <v>953</v>
      </c>
      <c r="W1" s="100" t="s">
        <v>954</v>
      </c>
      <c r="X1" s="79" t="s">
        <v>955</v>
      </c>
      <c r="Y1" s="80" t="s">
        <v>956</v>
      </c>
    </row>
    <row r="2" spans="1:25" ht="41.25" customHeight="1" thickBot="1" x14ac:dyDescent="0.25">
      <c r="A2" s="234" t="s">
        <v>0</v>
      </c>
      <c r="B2" s="235"/>
      <c r="C2" s="81" t="s">
        <v>957</v>
      </c>
      <c r="D2" s="82" t="s">
        <v>958</v>
      </c>
      <c r="E2" s="82" t="s">
        <v>959</v>
      </c>
      <c r="F2" s="255"/>
      <c r="G2" s="107">
        <v>1</v>
      </c>
      <c r="H2" s="83">
        <v>2</v>
      </c>
      <c r="I2" s="83">
        <v>3</v>
      </c>
      <c r="J2" s="83"/>
      <c r="K2" s="83">
        <v>4</v>
      </c>
      <c r="L2" s="83">
        <v>5</v>
      </c>
      <c r="M2" s="83">
        <v>6</v>
      </c>
      <c r="N2" s="83">
        <v>7</v>
      </c>
      <c r="O2" s="83">
        <v>8</v>
      </c>
      <c r="P2" s="83">
        <v>9</v>
      </c>
      <c r="Q2" s="83"/>
      <c r="R2" s="83">
        <v>10</v>
      </c>
      <c r="S2" s="83">
        <v>11</v>
      </c>
      <c r="T2" s="83">
        <v>12</v>
      </c>
      <c r="U2" s="83">
        <v>13</v>
      </c>
      <c r="V2" s="83">
        <v>14</v>
      </c>
      <c r="W2" s="83">
        <v>15</v>
      </c>
      <c r="X2" s="83">
        <v>16</v>
      </c>
      <c r="Y2" s="84">
        <v>17</v>
      </c>
    </row>
    <row r="3" spans="1:25" ht="27" customHeight="1" thickBot="1" x14ac:dyDescent="0.25">
      <c r="A3" s="232" t="s">
        <v>1534</v>
      </c>
      <c r="B3" s="98" t="s">
        <v>220</v>
      </c>
      <c r="C3" s="99" t="s">
        <v>9</v>
      </c>
      <c r="D3" s="85">
        <f>VLOOKUP(B3,'ORÇAMENTO BASE'!$A$4:$K$143,11,FALSE)</f>
        <v>1831.46</v>
      </c>
      <c r="E3" s="101">
        <f t="shared" ref="E3:E23" si="0">(D3/(SUM($D$3:$D$24)-$D$69))*$D$69+D3</f>
        <v>1895.38</v>
      </c>
      <c r="F3" s="112"/>
      <c r="G3" s="113">
        <f>E3</f>
        <v>1895.38</v>
      </c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1"/>
    </row>
    <row r="4" spans="1:25" ht="27" customHeight="1" thickBot="1" x14ac:dyDescent="0.25">
      <c r="A4" s="232"/>
      <c r="B4" s="98" t="s">
        <v>221</v>
      </c>
      <c r="C4" s="99" t="s">
        <v>968</v>
      </c>
      <c r="D4" s="85">
        <f>VLOOKUP(B4,'ORÇAMENTO BASE'!$A$4:$K$143,11,FALSE)</f>
        <v>3445.26</v>
      </c>
      <c r="E4" s="101">
        <f t="shared" si="0"/>
        <v>3565.5</v>
      </c>
      <c r="F4" s="108"/>
      <c r="G4" s="114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76">
        <f>E4</f>
        <v>3565.5</v>
      </c>
    </row>
    <row r="5" spans="1:25" ht="27" customHeight="1" thickBot="1" x14ac:dyDescent="0.25">
      <c r="A5" s="232"/>
      <c r="B5" s="98" t="s">
        <v>100</v>
      </c>
      <c r="C5" s="99" t="s">
        <v>225</v>
      </c>
      <c r="D5" s="85">
        <f>VLOOKUP(B5,'ORÇAMENTO BASE'!$A$4:$K$143,11,FALSE)</f>
        <v>9242.23</v>
      </c>
      <c r="E5" s="101">
        <f t="shared" si="0"/>
        <v>9564.7800000000007</v>
      </c>
      <c r="F5" s="112"/>
      <c r="G5" s="113">
        <f>E5</f>
        <v>9564.7800000000007</v>
      </c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1"/>
    </row>
    <row r="6" spans="1:25" ht="27" customHeight="1" thickBot="1" x14ac:dyDescent="0.25">
      <c r="A6" s="232"/>
      <c r="B6" s="98" t="s">
        <v>246</v>
      </c>
      <c r="C6" s="99" t="s">
        <v>247</v>
      </c>
      <c r="D6" s="85">
        <f>VLOOKUP(B6,'ORÇAMENTO BASE'!$A$4:$K$143,11,FALSE)</f>
        <v>8404.31</v>
      </c>
      <c r="E6" s="101">
        <f t="shared" si="0"/>
        <v>8697.6200000000008</v>
      </c>
      <c r="F6" s="112"/>
      <c r="G6" s="117"/>
      <c r="H6" s="118">
        <f>E6</f>
        <v>8697.6200000000008</v>
      </c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1"/>
    </row>
    <row r="7" spans="1:25" ht="27" customHeight="1" thickBot="1" x14ac:dyDescent="0.25">
      <c r="A7" s="232"/>
      <c r="B7" s="98" t="s">
        <v>265</v>
      </c>
      <c r="C7" s="99" t="s">
        <v>266</v>
      </c>
      <c r="D7" s="85">
        <f>VLOOKUP(B7,'ORÇAMENTO BASE'!$A$4:$K$143,11,FALSE)</f>
        <v>1749.22</v>
      </c>
      <c r="E7" s="101">
        <f t="shared" si="0"/>
        <v>1810.27</v>
      </c>
      <c r="F7" s="108"/>
      <c r="G7" s="114"/>
      <c r="H7" s="115"/>
      <c r="I7" s="115"/>
      <c r="J7" s="115"/>
      <c r="K7" s="116">
        <f t="shared" ref="K7:K8" si="1">E7</f>
        <v>1810.27</v>
      </c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1"/>
    </row>
    <row r="8" spans="1:25" ht="27" customHeight="1" thickBot="1" x14ac:dyDescent="0.25">
      <c r="A8" s="232"/>
      <c r="B8" s="98" t="s">
        <v>277</v>
      </c>
      <c r="C8" s="99" t="s">
        <v>278</v>
      </c>
      <c r="D8" s="85">
        <f>VLOOKUP(B8,'ORÇAMENTO BASE'!$A$4:$K$143,11,FALSE)</f>
        <v>904.14</v>
      </c>
      <c r="E8" s="101">
        <f t="shared" si="0"/>
        <v>935.69</v>
      </c>
      <c r="F8" s="108"/>
      <c r="G8" s="114"/>
      <c r="H8" s="115"/>
      <c r="I8" s="115"/>
      <c r="J8" s="115"/>
      <c r="K8" s="116">
        <f t="shared" si="1"/>
        <v>935.69</v>
      </c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1"/>
    </row>
    <row r="9" spans="1:25" ht="27" customHeight="1" thickBot="1" x14ac:dyDescent="0.25">
      <c r="A9" s="232"/>
      <c r="B9" s="98" t="s">
        <v>294</v>
      </c>
      <c r="C9" s="99" t="s">
        <v>295</v>
      </c>
      <c r="D9" s="85">
        <f>VLOOKUP(B9,'ORÇAMENTO BASE'!$A$4:$K$143,11,FALSE)</f>
        <v>40331.919999999998</v>
      </c>
      <c r="E9" s="101">
        <f t="shared" si="0"/>
        <v>41739.5</v>
      </c>
      <c r="F9" s="112"/>
      <c r="G9" s="113">
        <f>E9</f>
        <v>41739.5</v>
      </c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1"/>
    </row>
    <row r="10" spans="1:25" ht="27" customHeight="1" thickBot="1" x14ac:dyDescent="0.25">
      <c r="A10" s="232"/>
      <c r="B10" s="98" t="s">
        <v>329</v>
      </c>
      <c r="C10" s="99" t="s">
        <v>330</v>
      </c>
      <c r="D10" s="85">
        <f>VLOOKUP(B10,'ORÇAMENTO BASE'!$A$4:$K$143,11,FALSE)</f>
        <v>181936.58</v>
      </c>
      <c r="E10" s="101">
        <f t="shared" si="0"/>
        <v>188286.17</v>
      </c>
      <c r="F10" s="112"/>
      <c r="G10" s="117"/>
      <c r="H10" s="119"/>
      <c r="I10" s="118">
        <f>E10</f>
        <v>188286.17</v>
      </c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1"/>
    </row>
    <row r="11" spans="1:25" ht="27" customHeight="1" thickBot="1" x14ac:dyDescent="0.25">
      <c r="A11" s="232"/>
      <c r="B11" s="98" t="s">
        <v>337</v>
      </c>
      <c r="C11" s="99" t="s">
        <v>338</v>
      </c>
      <c r="D11" s="85">
        <f>VLOOKUP(B11,'ORÇAMENTO BASE'!$A$4:$K$143,11,FALSE)</f>
        <v>176090.28</v>
      </c>
      <c r="E11" s="101">
        <f t="shared" si="0"/>
        <v>182235.83</v>
      </c>
      <c r="F11" s="108"/>
      <c r="G11" s="114"/>
      <c r="H11" s="120"/>
      <c r="I11" s="120"/>
      <c r="J11" s="116">
        <f>E11</f>
        <v>182235.83</v>
      </c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1"/>
    </row>
    <row r="12" spans="1:25" ht="27" customHeight="1" thickBot="1" x14ac:dyDescent="0.25">
      <c r="A12" s="232"/>
      <c r="B12" s="98" t="s">
        <v>339</v>
      </c>
      <c r="C12" s="99" t="s">
        <v>340</v>
      </c>
      <c r="D12" s="85">
        <f>VLOOKUP(B12,'ORÇAMENTO BASE'!$A$4:$K$143,11,FALSE)</f>
        <v>59698.07</v>
      </c>
      <c r="E12" s="101">
        <f t="shared" si="0"/>
        <v>61781.53</v>
      </c>
      <c r="F12" s="112"/>
      <c r="G12" s="117"/>
      <c r="H12" s="118">
        <f>E12</f>
        <v>61781.53</v>
      </c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1"/>
    </row>
    <row r="13" spans="1:25" ht="27" customHeight="1" thickBot="1" x14ac:dyDescent="0.25">
      <c r="A13" s="232"/>
      <c r="B13" s="98" t="s">
        <v>368</v>
      </c>
      <c r="C13" s="99" t="s">
        <v>369</v>
      </c>
      <c r="D13" s="85">
        <f>VLOOKUP(B13,'ORÇAMENTO BASE'!$A$4:$K$143,11,FALSE)</f>
        <v>3492.86</v>
      </c>
      <c r="E13" s="101">
        <f t="shared" si="0"/>
        <v>3614.76</v>
      </c>
      <c r="F13" s="108"/>
      <c r="G13" s="114"/>
      <c r="H13" s="115"/>
      <c r="I13" s="115"/>
      <c r="J13" s="115"/>
      <c r="K13" s="116">
        <f t="shared" ref="K13:K15" si="2">E13</f>
        <v>3614.76</v>
      </c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1"/>
    </row>
    <row r="14" spans="1:25" ht="27" customHeight="1" thickBot="1" x14ac:dyDescent="0.25">
      <c r="A14" s="232"/>
      <c r="B14" s="98" t="s">
        <v>397</v>
      </c>
      <c r="C14" s="99" t="s">
        <v>398</v>
      </c>
      <c r="D14" s="85">
        <f>VLOOKUP(B14,'ORÇAMENTO BASE'!$A$4:$K$143,11,FALSE)</f>
        <v>2603.09</v>
      </c>
      <c r="E14" s="101">
        <f t="shared" si="0"/>
        <v>2693.94</v>
      </c>
      <c r="F14" s="108"/>
      <c r="G14" s="114"/>
      <c r="H14" s="115"/>
      <c r="I14" s="115"/>
      <c r="J14" s="115"/>
      <c r="K14" s="116">
        <f t="shared" si="2"/>
        <v>2693.94</v>
      </c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1"/>
    </row>
    <row r="15" spans="1:25" ht="27" customHeight="1" thickBot="1" x14ac:dyDescent="0.25">
      <c r="A15" s="232"/>
      <c r="B15" s="98" t="s">
        <v>1106</v>
      </c>
      <c r="C15" s="99" t="s">
        <v>427</v>
      </c>
      <c r="D15" s="85">
        <f>VLOOKUP(B15,'ORÇAMENTO BASE'!$A$4:$K$143,11,FALSE)</f>
        <v>13227.02</v>
      </c>
      <c r="E15" s="101">
        <f t="shared" si="0"/>
        <v>13688.64</v>
      </c>
      <c r="F15" s="112"/>
      <c r="G15" s="117"/>
      <c r="H15" s="119"/>
      <c r="I15" s="119"/>
      <c r="J15" s="119"/>
      <c r="K15" s="118">
        <f t="shared" si="2"/>
        <v>13688.64</v>
      </c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1"/>
    </row>
    <row r="16" spans="1:25" ht="27" customHeight="1" thickBot="1" x14ac:dyDescent="0.25">
      <c r="A16" s="232"/>
      <c r="B16" s="98" t="s">
        <v>1110</v>
      </c>
      <c r="C16" s="99" t="s">
        <v>558</v>
      </c>
      <c r="D16" s="85">
        <f>VLOOKUP(B16,'ORÇAMENTO BASE'!$A$4:$K$143,11,FALSE)</f>
        <v>26583.200000000001</v>
      </c>
      <c r="E16" s="101">
        <f t="shared" si="0"/>
        <v>27510.95</v>
      </c>
      <c r="F16" s="112"/>
      <c r="G16" s="117"/>
      <c r="H16" s="119"/>
      <c r="I16" s="119"/>
      <c r="J16" s="119"/>
      <c r="K16" s="118">
        <f>E16</f>
        <v>27510.95</v>
      </c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1"/>
    </row>
    <row r="17" spans="1:25" s="136" customFormat="1" ht="27" customHeight="1" thickBot="1" x14ac:dyDescent="0.25">
      <c r="A17" s="232"/>
      <c r="B17" s="98" t="s">
        <v>1111</v>
      </c>
      <c r="C17" s="99" t="s">
        <v>642</v>
      </c>
      <c r="D17" s="85">
        <f>VLOOKUP(B17,'ORÇAMENTO BASE'!$A$4:$K$143,11,FALSE)</f>
        <v>63589.93</v>
      </c>
      <c r="E17" s="101">
        <f t="shared" si="0"/>
        <v>65809.22</v>
      </c>
      <c r="F17" s="112"/>
      <c r="G17" s="117"/>
      <c r="H17" s="119"/>
      <c r="I17" s="119"/>
      <c r="J17" s="119"/>
      <c r="K17" s="119"/>
      <c r="L17" s="119"/>
      <c r="M17" s="119"/>
      <c r="N17" s="119"/>
      <c r="O17" s="118">
        <f>E17</f>
        <v>65809.22</v>
      </c>
      <c r="P17" s="110"/>
      <c r="Q17" s="110"/>
      <c r="R17" s="110"/>
      <c r="S17" s="110"/>
      <c r="T17" s="110"/>
      <c r="U17" s="110"/>
      <c r="V17" s="110"/>
      <c r="W17" s="110"/>
      <c r="X17" s="110"/>
      <c r="Y17" s="111"/>
    </row>
    <row r="18" spans="1:25" s="136" customFormat="1" ht="27" customHeight="1" thickBot="1" x14ac:dyDescent="0.25">
      <c r="A18" s="232"/>
      <c r="B18" s="98" t="s">
        <v>1319</v>
      </c>
      <c r="C18" s="99" t="s">
        <v>1264</v>
      </c>
      <c r="D18" s="85">
        <f>VLOOKUP(B18,'ORÇAMENTO BASE'!$A$4:$K$143,11,FALSE)</f>
        <v>9008.86</v>
      </c>
      <c r="E18" s="101">
        <f t="shared" si="0"/>
        <v>9323.27</v>
      </c>
      <c r="F18" s="112"/>
      <c r="G18" s="117"/>
      <c r="H18" s="119"/>
      <c r="I18" s="119"/>
      <c r="J18" s="119"/>
      <c r="K18" s="119"/>
      <c r="L18" s="119"/>
      <c r="M18" s="119"/>
      <c r="N18" s="119"/>
      <c r="O18" s="119"/>
      <c r="P18" s="119"/>
      <c r="Q18" s="118">
        <f>E18</f>
        <v>9323.27</v>
      </c>
      <c r="R18" s="110"/>
      <c r="S18" s="110"/>
      <c r="T18" s="110"/>
      <c r="U18" s="110"/>
      <c r="V18" s="110"/>
      <c r="W18" s="110"/>
      <c r="X18" s="110"/>
      <c r="Y18" s="111"/>
    </row>
    <row r="19" spans="1:25" s="136" customFormat="1" ht="27" customHeight="1" thickBot="1" x14ac:dyDescent="0.25">
      <c r="A19" s="232"/>
      <c r="B19" s="98" t="s">
        <v>1326</v>
      </c>
      <c r="C19" s="99" t="s">
        <v>708</v>
      </c>
      <c r="D19" s="85">
        <f>VLOOKUP(B19,'ORÇAMENTO BASE'!$A$4:$K$143,11,FALSE)</f>
        <v>8710.4599999999991</v>
      </c>
      <c r="E19" s="101">
        <f t="shared" si="0"/>
        <v>9014.4599999999991</v>
      </c>
      <c r="F19" s="112"/>
      <c r="G19" s="117"/>
      <c r="H19" s="119"/>
      <c r="I19" s="119"/>
      <c r="J19" s="119"/>
      <c r="K19" s="119"/>
      <c r="L19" s="118">
        <f>E19</f>
        <v>9014.4599999999991</v>
      </c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1"/>
    </row>
    <row r="20" spans="1:25" s="136" customFormat="1" ht="27" customHeight="1" thickBot="1" x14ac:dyDescent="0.25">
      <c r="A20" s="232"/>
      <c r="B20" s="98" t="s">
        <v>1343</v>
      </c>
      <c r="C20" s="99" t="s">
        <v>735</v>
      </c>
      <c r="D20" s="85">
        <f>VLOOKUP(B20,'ORÇAMENTO BASE'!$A$4:$K$143,11,FALSE)</f>
        <v>748.19</v>
      </c>
      <c r="E20" s="101">
        <f t="shared" si="0"/>
        <v>774.3</v>
      </c>
      <c r="F20" s="112"/>
      <c r="G20" s="117"/>
      <c r="H20" s="119"/>
      <c r="I20" s="119"/>
      <c r="J20" s="119"/>
      <c r="K20" s="119"/>
      <c r="L20" s="118">
        <f>E20</f>
        <v>774.3</v>
      </c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1"/>
    </row>
    <row r="21" spans="1:25" s="136" customFormat="1" ht="27" customHeight="1" thickBot="1" x14ac:dyDescent="0.25">
      <c r="A21" s="232"/>
      <c r="B21" s="98" t="s">
        <v>1529</v>
      </c>
      <c r="C21" s="99" t="s">
        <v>532</v>
      </c>
      <c r="D21" s="85">
        <f>VLOOKUP(B21,'ORÇAMENTO BASE'!$A$4:$K$143,11,FALSE)</f>
        <v>1731.38</v>
      </c>
      <c r="E21" s="101">
        <f t="shared" si="0"/>
        <v>1791.81</v>
      </c>
      <c r="F21" s="112"/>
      <c r="G21" s="117"/>
      <c r="H21" s="119"/>
      <c r="I21" s="119"/>
      <c r="J21" s="119"/>
      <c r="K21" s="119"/>
      <c r="L21" s="118">
        <f>E21</f>
        <v>1791.81</v>
      </c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1"/>
    </row>
    <row r="22" spans="1:25" s="136" customFormat="1" ht="27" customHeight="1" thickBot="1" x14ac:dyDescent="0.25">
      <c r="A22" s="232"/>
      <c r="B22" s="98" t="s">
        <v>1346</v>
      </c>
      <c r="C22" s="99" t="s">
        <v>903</v>
      </c>
      <c r="D22" s="85">
        <f>VLOOKUP(B22,'ORÇAMENTO BASE'!$A$4:$K$143,11,FALSE)</f>
        <v>14175.1</v>
      </c>
      <c r="E22" s="101">
        <f t="shared" si="0"/>
        <v>14669.81</v>
      </c>
      <c r="F22" s="112"/>
      <c r="G22" s="117"/>
      <c r="H22" s="119"/>
      <c r="I22" s="119"/>
      <c r="J22" s="119"/>
      <c r="K22" s="119"/>
      <c r="L22" s="119"/>
      <c r="M22" s="119"/>
      <c r="N22" s="119"/>
      <c r="O22" s="118">
        <f>E22</f>
        <v>14669.81</v>
      </c>
      <c r="P22" s="110"/>
      <c r="Q22" s="110"/>
      <c r="R22" s="110"/>
      <c r="S22" s="110"/>
      <c r="T22" s="110"/>
      <c r="U22" s="110"/>
      <c r="V22" s="110"/>
      <c r="W22" s="110"/>
      <c r="X22" s="110"/>
      <c r="Y22" s="111"/>
    </row>
    <row r="23" spans="1:25" s="136" customFormat="1" ht="27" customHeight="1" thickBot="1" x14ac:dyDescent="0.25">
      <c r="A23" s="232"/>
      <c r="B23" s="98" t="s">
        <v>1349</v>
      </c>
      <c r="C23" s="99" t="s">
        <v>905</v>
      </c>
      <c r="D23" s="85">
        <f>VLOOKUP(B23,'ORÇAMENTO BASE'!$A$4:$K$143,11,FALSE)</f>
        <v>891.8</v>
      </c>
      <c r="E23" s="101">
        <f t="shared" si="0"/>
        <v>922.92</v>
      </c>
      <c r="F23" s="112"/>
      <c r="G23" s="117"/>
      <c r="H23" s="119"/>
      <c r="I23" s="119"/>
      <c r="J23" s="118">
        <f>E23</f>
        <v>922.92</v>
      </c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1"/>
    </row>
    <row r="24" spans="1:25" ht="27" customHeight="1" thickBot="1" x14ac:dyDescent="0.25">
      <c r="A24" s="232"/>
      <c r="B24" s="98" t="s">
        <v>1352</v>
      </c>
      <c r="C24" s="99" t="s">
        <v>1354</v>
      </c>
      <c r="D24" s="85">
        <f>VLOOKUP(B24,'ORÇAMENTO BASE'!$A$4:$K$143,11,FALSE)</f>
        <v>21931</v>
      </c>
      <c r="E24" s="102" t="s">
        <v>960</v>
      </c>
      <c r="F24" s="108"/>
      <c r="G24" s="114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76" t="str">
        <f>E24</f>
        <v>PAGAMENTO DILUÍDO</v>
      </c>
    </row>
    <row r="25" spans="1:25" ht="27" customHeight="1" thickBot="1" x14ac:dyDescent="0.25">
      <c r="A25" s="233" t="s">
        <v>1533</v>
      </c>
      <c r="B25" s="98" t="s">
        <v>1355</v>
      </c>
      <c r="C25" s="99" t="s">
        <v>437</v>
      </c>
      <c r="D25" s="85">
        <f>VLOOKUP(B25,'ORÇAMENTO BASE'!$A$86:$K$514,11,FALSE)</f>
        <v>15992</v>
      </c>
      <c r="E25" s="101">
        <f t="shared" ref="E25:E64" si="3">(D25/(SUM($D$25:$D$65)-$D$70))*$D$70+D25</f>
        <v>16550.84</v>
      </c>
      <c r="F25" s="108"/>
      <c r="G25" s="114"/>
      <c r="H25" s="115"/>
      <c r="I25" s="115"/>
      <c r="J25" s="115"/>
      <c r="K25" s="115"/>
      <c r="L25" s="116">
        <f>E25</f>
        <v>16550.84</v>
      </c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1"/>
    </row>
    <row r="26" spans="1:25" ht="27" customHeight="1" thickBot="1" x14ac:dyDescent="0.25">
      <c r="A26" s="233"/>
      <c r="B26" s="98" t="s">
        <v>1394</v>
      </c>
      <c r="C26" s="99" t="s">
        <v>512</v>
      </c>
      <c r="D26" s="85">
        <f>VLOOKUP(B26,'ORÇAMENTO BASE'!$A$86:$K$514,11,FALSE)</f>
        <v>5058.1400000000003</v>
      </c>
      <c r="E26" s="101">
        <f t="shared" si="3"/>
        <v>5234.8999999999996</v>
      </c>
      <c r="F26" s="108"/>
      <c r="G26" s="114"/>
      <c r="H26" s="115"/>
      <c r="I26" s="115"/>
      <c r="J26" s="115"/>
      <c r="K26" s="115"/>
      <c r="L26" s="116">
        <f t="shared" ref="L26:L27" si="4">E26</f>
        <v>5234.8999999999996</v>
      </c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1"/>
    </row>
    <row r="27" spans="1:25" ht="27" customHeight="1" thickBot="1" x14ac:dyDescent="0.25">
      <c r="A27" s="233"/>
      <c r="B27" s="98" t="s">
        <v>1407</v>
      </c>
      <c r="C27" s="99" t="s">
        <v>545</v>
      </c>
      <c r="D27" s="85">
        <f>VLOOKUP(B27,'ORÇAMENTO BASE'!$A$86:$K$514,11,FALSE)</f>
        <v>2468.0300000000002</v>
      </c>
      <c r="E27" s="101">
        <f t="shared" si="3"/>
        <v>2554.2800000000002</v>
      </c>
      <c r="F27" s="112"/>
      <c r="G27" s="117"/>
      <c r="H27" s="119"/>
      <c r="I27" s="119"/>
      <c r="J27" s="119"/>
      <c r="K27" s="119"/>
      <c r="L27" s="116">
        <f t="shared" si="4"/>
        <v>2554.2800000000002</v>
      </c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1"/>
    </row>
    <row r="28" spans="1:25" ht="27" customHeight="1" thickBot="1" x14ac:dyDescent="0.25">
      <c r="A28" s="233"/>
      <c r="B28" s="98" t="s">
        <v>1414</v>
      </c>
      <c r="C28" s="99" t="s">
        <v>553</v>
      </c>
      <c r="D28" s="85">
        <f>VLOOKUP(B28,'ORÇAMENTO BASE'!$A$86:$K$514,11,FALSE)</f>
        <v>321.49</v>
      </c>
      <c r="E28" s="101">
        <f t="shared" si="3"/>
        <v>332.72</v>
      </c>
      <c r="F28" s="112"/>
      <c r="G28" s="117"/>
      <c r="H28" s="119"/>
      <c r="I28" s="119"/>
      <c r="J28" s="119"/>
      <c r="K28" s="119"/>
      <c r="L28" s="116">
        <f>E28</f>
        <v>332.72</v>
      </c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1"/>
    </row>
    <row r="29" spans="1:25" ht="27" customHeight="1" thickBot="1" x14ac:dyDescent="0.25">
      <c r="A29" s="233"/>
      <c r="B29" s="98" t="s">
        <v>1420</v>
      </c>
      <c r="C29" s="99" t="s">
        <v>561</v>
      </c>
      <c r="D29" s="85">
        <f>VLOOKUP(B29,'ORÇAMENTO BASE'!$A$86:$K$514,11,FALSE)</f>
        <v>53902.93</v>
      </c>
      <c r="E29" s="101">
        <f t="shared" si="3"/>
        <v>55786.57</v>
      </c>
      <c r="F29" s="112"/>
      <c r="G29" s="117"/>
      <c r="H29" s="119"/>
      <c r="I29" s="119"/>
      <c r="J29" s="119"/>
      <c r="K29" s="119"/>
      <c r="L29" s="119"/>
      <c r="M29" s="119"/>
      <c r="N29" s="119"/>
      <c r="O29" s="119"/>
      <c r="P29" s="116">
        <f>E29</f>
        <v>55786.57</v>
      </c>
      <c r="Q29" s="110"/>
      <c r="R29" s="110"/>
      <c r="S29" s="110"/>
      <c r="T29" s="110"/>
      <c r="U29" s="110"/>
      <c r="V29" s="110"/>
      <c r="W29" s="110"/>
      <c r="X29" s="110"/>
      <c r="Y29" s="111"/>
    </row>
    <row r="30" spans="1:25" ht="27" customHeight="1" thickBot="1" x14ac:dyDescent="0.25">
      <c r="A30" s="233"/>
      <c r="B30" s="98" t="s">
        <v>1421</v>
      </c>
      <c r="C30" s="99" t="s">
        <v>570</v>
      </c>
      <c r="D30" s="85">
        <f>VLOOKUP(B30,'ORÇAMENTO BASE'!$A$86:$K$514,11,FALSE)</f>
        <v>510.75</v>
      </c>
      <c r="E30" s="101">
        <f t="shared" si="3"/>
        <v>528.6</v>
      </c>
      <c r="F30" s="112"/>
      <c r="G30" s="117"/>
      <c r="H30" s="119"/>
      <c r="I30" s="119"/>
      <c r="J30" s="119"/>
      <c r="K30" s="119"/>
      <c r="L30" s="119"/>
      <c r="M30" s="119"/>
      <c r="N30" s="114"/>
      <c r="O30" s="114"/>
      <c r="P30" s="116">
        <f>E30</f>
        <v>528.6</v>
      </c>
      <c r="Q30" s="110"/>
      <c r="R30" s="110"/>
      <c r="S30" s="110"/>
      <c r="T30" s="110"/>
      <c r="U30" s="110"/>
      <c r="V30" s="110"/>
      <c r="W30" s="110"/>
      <c r="X30" s="110"/>
      <c r="Y30" s="111"/>
    </row>
    <row r="31" spans="1:25" ht="27" customHeight="1" thickBot="1" x14ac:dyDescent="0.25">
      <c r="A31" s="233"/>
      <c r="B31" s="98" t="s">
        <v>1426</v>
      </c>
      <c r="C31" s="99" t="s">
        <v>582</v>
      </c>
      <c r="D31" s="85">
        <f>VLOOKUP(B31,'ORÇAMENTO BASE'!$A$86:$K$514,11,FALSE)</f>
        <v>15841.58</v>
      </c>
      <c r="E31" s="101">
        <f t="shared" si="3"/>
        <v>16395.16</v>
      </c>
      <c r="F31" s="119"/>
      <c r="G31" s="117"/>
      <c r="H31" s="119"/>
      <c r="I31" s="119"/>
      <c r="J31" s="119"/>
      <c r="K31" s="119"/>
      <c r="L31" s="119"/>
      <c r="M31" s="116">
        <f>E31</f>
        <v>16395.16</v>
      </c>
      <c r="N31" s="136"/>
      <c r="P31" s="110"/>
      <c r="Q31" s="110"/>
      <c r="R31" s="110"/>
      <c r="S31" s="110"/>
      <c r="T31" s="110"/>
      <c r="U31" s="110"/>
      <c r="V31" s="110"/>
      <c r="W31" s="110"/>
      <c r="X31" s="110"/>
      <c r="Y31" s="111"/>
    </row>
    <row r="32" spans="1:25" ht="27" customHeight="1" thickBot="1" x14ac:dyDescent="0.25">
      <c r="A32" s="233"/>
      <c r="B32" s="98">
        <v>30</v>
      </c>
      <c r="C32" s="99" t="s">
        <v>1280</v>
      </c>
      <c r="D32" s="85">
        <f>VLOOKUP(B32,'ORÇAMENTO BASE'!$A$86:$K$514,11,FALSE)</f>
        <v>35468.17</v>
      </c>
      <c r="E32" s="101">
        <f t="shared" si="3"/>
        <v>36707.61</v>
      </c>
      <c r="F32" s="112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3">
        <f>E32</f>
        <v>36707.61</v>
      </c>
      <c r="R32" s="110"/>
      <c r="S32" s="110"/>
      <c r="T32" s="110"/>
      <c r="U32" s="110"/>
      <c r="V32" s="110"/>
      <c r="W32" s="110"/>
      <c r="X32" s="110"/>
      <c r="Y32" s="111"/>
    </row>
    <row r="33" spans="1:25" ht="27" customHeight="1" thickBot="1" x14ac:dyDescent="0.25">
      <c r="A33" s="233"/>
      <c r="B33" s="98" t="s">
        <v>1288</v>
      </c>
      <c r="C33" s="99" t="s">
        <v>1304</v>
      </c>
      <c r="D33" s="85">
        <f>VLOOKUP(B33,'ORÇAMENTO BASE'!$A$86:$K$514,11,FALSE)</f>
        <v>119373.56</v>
      </c>
      <c r="E33" s="101">
        <f t="shared" si="3"/>
        <v>123545.08</v>
      </c>
      <c r="F33" s="112"/>
      <c r="G33" s="117"/>
      <c r="H33" s="117"/>
      <c r="I33" s="117"/>
      <c r="J33" s="114"/>
      <c r="K33" s="114"/>
      <c r="L33" s="114"/>
      <c r="M33" s="114"/>
      <c r="N33" s="114"/>
      <c r="O33" s="114"/>
      <c r="P33" s="114"/>
      <c r="Q33" s="109">
        <f>E33</f>
        <v>123545.08</v>
      </c>
      <c r="R33" s="110"/>
      <c r="S33" s="110"/>
      <c r="T33" s="110"/>
      <c r="U33" s="110"/>
      <c r="V33" s="110"/>
      <c r="W33" s="110"/>
      <c r="X33" s="110"/>
      <c r="Y33" s="111"/>
    </row>
    <row r="34" spans="1:25" ht="27" customHeight="1" thickBot="1" x14ac:dyDescent="0.25">
      <c r="A34" s="233"/>
      <c r="B34" s="98" t="s">
        <v>1263</v>
      </c>
      <c r="C34" s="99" t="s">
        <v>668</v>
      </c>
      <c r="D34" s="85">
        <f>VLOOKUP(B34,'ORÇAMENTO BASE'!$A$86:$K$514,11,FALSE)</f>
        <v>75824.94</v>
      </c>
      <c r="E34" s="101">
        <f t="shared" si="3"/>
        <v>78474.649999999994</v>
      </c>
      <c r="F34" s="112"/>
      <c r="G34" s="117"/>
      <c r="H34" s="117"/>
      <c r="I34" s="117"/>
      <c r="J34" s="117"/>
      <c r="K34" s="177"/>
      <c r="L34" s="177"/>
      <c r="M34" s="177"/>
      <c r="N34" s="177"/>
      <c r="O34" s="177"/>
      <c r="P34" s="177"/>
      <c r="Q34" s="177"/>
      <c r="R34" s="117"/>
      <c r="S34" s="117"/>
      <c r="T34" s="117"/>
      <c r="U34" s="113">
        <f>E34</f>
        <v>78474.649999999994</v>
      </c>
      <c r="V34" s="110"/>
      <c r="W34" s="110"/>
      <c r="X34" s="110"/>
      <c r="Y34" s="111"/>
    </row>
    <row r="35" spans="1:25" ht="27" customHeight="1" thickBot="1" x14ac:dyDescent="0.25">
      <c r="A35" s="233"/>
      <c r="B35" s="98" t="s">
        <v>1275</v>
      </c>
      <c r="C35" s="99" t="s">
        <v>681</v>
      </c>
      <c r="D35" s="85">
        <f>VLOOKUP(B35,'ORÇAMENTO BASE'!$A$86:$K$514,11,FALSE)</f>
        <v>1585.26</v>
      </c>
      <c r="E35" s="101">
        <f t="shared" si="3"/>
        <v>1640.66</v>
      </c>
      <c r="F35" s="108"/>
      <c r="G35" s="114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6">
        <f>E35</f>
        <v>1640.66</v>
      </c>
      <c r="S35" s="110"/>
      <c r="T35" s="110"/>
      <c r="U35" s="110"/>
      <c r="V35" s="110"/>
      <c r="W35" s="110"/>
      <c r="X35" s="110"/>
      <c r="Y35" s="111"/>
    </row>
    <row r="36" spans="1:25" ht="27" customHeight="1" thickBot="1" x14ac:dyDescent="0.25">
      <c r="A36" s="233"/>
      <c r="B36" s="98" t="s">
        <v>1520</v>
      </c>
      <c r="C36" s="99" t="s">
        <v>690</v>
      </c>
      <c r="D36" s="85">
        <f>VLOOKUP(B36,'ORÇAMENTO BASE'!$A$86:$K$514,11,FALSE)</f>
        <v>20140</v>
      </c>
      <c r="E36" s="101">
        <f t="shared" si="3"/>
        <v>20843.79</v>
      </c>
      <c r="F36" s="108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6">
        <f>E36</f>
        <v>20843.79</v>
      </c>
      <c r="S36" s="110"/>
      <c r="T36" s="110"/>
      <c r="U36" s="110"/>
      <c r="V36" s="110"/>
      <c r="W36" s="110"/>
      <c r="X36" s="110"/>
      <c r="Y36" s="111"/>
    </row>
    <row r="37" spans="1:25" ht="27" customHeight="1" thickBot="1" x14ac:dyDescent="0.25">
      <c r="A37" s="233"/>
      <c r="B37" s="98" t="s">
        <v>1521</v>
      </c>
      <c r="C37" s="99" t="s">
        <v>691</v>
      </c>
      <c r="D37" s="85">
        <f>VLOOKUP(B37,'ORÇAMENTO BASE'!$A$86:$K$514,11,FALSE)</f>
        <v>857.28</v>
      </c>
      <c r="E37" s="101">
        <f t="shared" si="3"/>
        <v>887.24</v>
      </c>
      <c r="F37" s="108"/>
      <c r="G37" s="114"/>
      <c r="H37" s="115"/>
      <c r="I37" s="115"/>
      <c r="J37" s="115"/>
      <c r="K37" s="115"/>
      <c r="L37" s="115"/>
      <c r="M37" s="116">
        <f>E37</f>
        <v>887.24</v>
      </c>
      <c r="N37" s="136"/>
      <c r="O37" s="136"/>
      <c r="P37" s="136"/>
      <c r="Q37" s="136"/>
      <c r="S37" s="110"/>
      <c r="T37" s="110"/>
      <c r="U37" s="110"/>
      <c r="V37" s="110"/>
      <c r="W37" s="110"/>
      <c r="X37" s="110"/>
      <c r="Y37" s="111"/>
    </row>
    <row r="38" spans="1:25" ht="27" customHeight="1" thickBot="1" x14ac:dyDescent="0.25">
      <c r="A38" s="233"/>
      <c r="B38" s="98">
        <v>36</v>
      </c>
      <c r="C38" s="99" t="s">
        <v>738</v>
      </c>
      <c r="D38" s="85">
        <f>VLOOKUP(B38,'ORÇAMENTO BASE'!$A$86:$K$514,11,FALSE)</f>
        <v>14078.1</v>
      </c>
      <c r="E38" s="101">
        <f t="shared" si="3"/>
        <v>14570.06</v>
      </c>
      <c r="F38" s="108"/>
      <c r="G38" s="114"/>
      <c r="H38" s="115"/>
      <c r="I38" s="115"/>
      <c r="J38" s="115"/>
      <c r="K38" s="115"/>
      <c r="L38" s="115"/>
      <c r="M38" s="115"/>
      <c r="N38" s="116">
        <f>E38</f>
        <v>14570.06</v>
      </c>
      <c r="O38" s="136"/>
      <c r="P38" s="136"/>
      <c r="Q38" s="136"/>
      <c r="R38" s="136"/>
      <c r="S38" s="136"/>
      <c r="T38" s="136"/>
      <c r="U38" s="136"/>
      <c r="V38" s="136"/>
      <c r="X38" s="110"/>
      <c r="Y38" s="111"/>
    </row>
    <row r="39" spans="1:25" ht="27" customHeight="1" thickBot="1" x14ac:dyDescent="0.25">
      <c r="A39" s="233"/>
      <c r="B39" s="98">
        <v>37</v>
      </c>
      <c r="C39" s="99" t="s">
        <v>762</v>
      </c>
      <c r="D39" s="85">
        <f>VLOOKUP(B39,'ORÇAMENTO BASE'!$A$86:$K$514,11,FALSE)</f>
        <v>769.62</v>
      </c>
      <c r="E39" s="101">
        <f t="shared" si="3"/>
        <v>796.51</v>
      </c>
      <c r="F39" s="108"/>
      <c r="G39" s="114"/>
      <c r="H39" s="115"/>
      <c r="I39" s="115"/>
      <c r="J39" s="115"/>
      <c r="K39" s="115"/>
      <c r="L39" s="115"/>
      <c r="M39" s="115"/>
      <c r="N39" s="116">
        <f>E39</f>
        <v>796.51</v>
      </c>
      <c r="O39" s="136"/>
      <c r="P39" s="136"/>
      <c r="Q39" s="136"/>
      <c r="R39" s="136"/>
      <c r="S39" s="136"/>
      <c r="T39" s="136"/>
      <c r="U39" s="136"/>
      <c r="V39" s="136"/>
      <c r="X39" s="110"/>
      <c r="Y39" s="111"/>
    </row>
    <row r="40" spans="1:25" s="136" customFormat="1" ht="27" customHeight="1" thickBot="1" x14ac:dyDescent="0.25">
      <c r="A40" s="233"/>
      <c r="B40" s="98">
        <v>38</v>
      </c>
      <c r="C40" s="99" t="s">
        <v>771</v>
      </c>
      <c r="D40" s="85">
        <f>VLOOKUP(B40,'ORÇAMENTO BASE'!$A$86:$K$514,11,FALSE)</f>
        <v>7796.15</v>
      </c>
      <c r="E40" s="101">
        <f t="shared" si="3"/>
        <v>8068.59</v>
      </c>
      <c r="F40" s="180"/>
      <c r="G40" s="181"/>
      <c r="H40" s="178"/>
      <c r="I40" s="178"/>
      <c r="J40" s="178"/>
      <c r="K40" s="178"/>
      <c r="L40" s="178"/>
      <c r="M40" s="178"/>
      <c r="N40" s="179">
        <f>E40</f>
        <v>8068.59</v>
      </c>
      <c r="X40" s="110"/>
      <c r="Y40" s="111"/>
    </row>
    <row r="41" spans="1:25" ht="27" customHeight="1" thickBot="1" x14ac:dyDescent="0.25">
      <c r="A41" s="233"/>
      <c r="B41" s="98">
        <v>39</v>
      </c>
      <c r="C41" s="99" t="s">
        <v>787</v>
      </c>
      <c r="D41" s="85">
        <f>VLOOKUP(B41,'ORÇAMENTO BASE'!$A$86:$K$514,11,FALSE)</f>
        <v>87837.440000000002</v>
      </c>
      <c r="E41" s="101">
        <f t="shared" si="3"/>
        <v>90906.92</v>
      </c>
      <c r="F41" s="180"/>
      <c r="G41" s="181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9">
        <f>E41</f>
        <v>90906.92</v>
      </c>
      <c r="T41" s="110"/>
      <c r="U41" s="110"/>
      <c r="V41" s="110"/>
      <c r="W41" s="110"/>
      <c r="X41" s="110"/>
      <c r="Y41" s="111"/>
    </row>
    <row r="42" spans="1:25" ht="27" customHeight="1" thickBot="1" x14ac:dyDescent="0.25">
      <c r="A42" s="233"/>
      <c r="B42" s="98">
        <v>40</v>
      </c>
      <c r="C42" s="99" t="s">
        <v>790</v>
      </c>
      <c r="D42" s="85">
        <f>VLOOKUP(B42,'ORÇAMENTO BASE'!$A$86:$K$514,11,FALSE)</f>
        <v>146082.35999999999</v>
      </c>
      <c r="E42" s="101">
        <f t="shared" si="3"/>
        <v>151187.22</v>
      </c>
      <c r="F42" s="108"/>
      <c r="G42" s="114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6">
        <f>E42</f>
        <v>151187.22</v>
      </c>
      <c r="U42" s="110"/>
      <c r="V42" s="110"/>
      <c r="W42" s="110"/>
      <c r="X42" s="110"/>
      <c r="Y42" s="111"/>
    </row>
    <row r="43" spans="1:25" ht="27" customHeight="1" thickBot="1" x14ac:dyDescent="0.25">
      <c r="A43" s="233"/>
      <c r="B43" s="98">
        <v>41</v>
      </c>
      <c r="C43" s="99" t="s">
        <v>793</v>
      </c>
      <c r="D43" s="85">
        <f>VLOOKUP(B43,'ORÇAMENTO BASE'!$A$86:$K$514,11,FALSE)</f>
        <v>146597.01</v>
      </c>
      <c r="E43" s="101">
        <f t="shared" si="3"/>
        <v>151719.85</v>
      </c>
      <c r="F43" s="121"/>
      <c r="G43" s="122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4">
        <f>E43</f>
        <v>151719.85</v>
      </c>
      <c r="U43" s="105"/>
      <c r="V43" s="105"/>
      <c r="W43" s="105"/>
      <c r="X43" s="105"/>
      <c r="Y43" s="106"/>
    </row>
    <row r="44" spans="1:25" ht="27" customHeight="1" thickBot="1" x14ac:dyDescent="0.25">
      <c r="A44" s="233"/>
      <c r="B44" s="98">
        <v>42</v>
      </c>
      <c r="C44" s="99" t="s">
        <v>797</v>
      </c>
      <c r="D44" s="85">
        <f>VLOOKUP(B44,'ORÇAMENTO BASE'!$A$86:$K$514,11,FALSE)</f>
        <v>48279.03</v>
      </c>
      <c r="E44" s="101">
        <f t="shared" si="3"/>
        <v>49966.14</v>
      </c>
      <c r="F44" s="125"/>
      <c r="G44" s="126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8">
        <f>E44</f>
        <v>49966.14</v>
      </c>
      <c r="V44" s="105"/>
      <c r="W44" s="105"/>
      <c r="X44" s="105"/>
      <c r="Y44" s="106"/>
    </row>
    <row r="45" spans="1:25" ht="27" customHeight="1" thickBot="1" x14ac:dyDescent="0.25">
      <c r="A45" s="233"/>
      <c r="B45" s="98">
        <v>43</v>
      </c>
      <c r="C45" s="99" t="s">
        <v>810</v>
      </c>
      <c r="D45" s="85">
        <f>VLOOKUP(B45,'ORÇAMENTO BASE'!$A$86:$K$514,11,FALSE)</f>
        <v>14282.83</v>
      </c>
      <c r="E45" s="101">
        <f t="shared" si="3"/>
        <v>14781.94</v>
      </c>
      <c r="F45" s="125"/>
      <c r="G45" s="126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8">
        <f>E45</f>
        <v>14781.94</v>
      </c>
      <c r="V45" s="105"/>
      <c r="W45" s="105"/>
      <c r="X45" s="105"/>
      <c r="Y45" s="106"/>
    </row>
    <row r="46" spans="1:25" ht="27" customHeight="1" thickBot="1" x14ac:dyDescent="0.25">
      <c r="A46" s="233"/>
      <c r="B46" s="98">
        <v>44</v>
      </c>
      <c r="C46" s="99" t="s">
        <v>813</v>
      </c>
      <c r="D46" s="85">
        <f>VLOOKUP(B46,'ORÇAMENTO BASE'!$A$86:$K$514,11,FALSE)</f>
        <v>42199.74</v>
      </c>
      <c r="E46" s="101">
        <f t="shared" si="3"/>
        <v>43674.41</v>
      </c>
      <c r="F46" s="121"/>
      <c r="G46" s="122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4">
        <f>E46</f>
        <v>43674.41</v>
      </c>
      <c r="V46" s="105"/>
      <c r="W46" s="105"/>
      <c r="X46" s="105"/>
      <c r="Y46" s="106"/>
    </row>
    <row r="47" spans="1:25" ht="27" customHeight="1" thickBot="1" x14ac:dyDescent="0.25">
      <c r="A47" s="233"/>
      <c r="B47" s="98">
        <v>45</v>
      </c>
      <c r="C47" s="99" t="s">
        <v>814</v>
      </c>
      <c r="D47" s="85">
        <f>VLOOKUP(B47,'ORÇAMENTO BASE'!$A$86:$K$514,11,FALSE)</f>
        <v>105053.78</v>
      </c>
      <c r="E47" s="101">
        <f t="shared" si="3"/>
        <v>108724.89</v>
      </c>
      <c r="F47" s="125"/>
      <c r="G47" s="126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8">
        <f>E47</f>
        <v>108724.89</v>
      </c>
      <c r="U47" s="105"/>
      <c r="V47" s="105"/>
      <c r="W47" s="105"/>
      <c r="X47" s="105"/>
      <c r="Y47" s="106"/>
    </row>
    <row r="48" spans="1:25" ht="27" customHeight="1" thickBot="1" x14ac:dyDescent="0.25">
      <c r="A48" s="233"/>
      <c r="B48" s="98">
        <v>46</v>
      </c>
      <c r="C48" s="99" t="s">
        <v>833</v>
      </c>
      <c r="D48" s="85">
        <f>VLOOKUP(B48,'ORÇAMENTO BASE'!$A$86:$K$514,11,FALSE)</f>
        <v>20041.580000000002</v>
      </c>
      <c r="E48" s="101">
        <f t="shared" si="3"/>
        <v>20741.93</v>
      </c>
      <c r="F48" s="121"/>
      <c r="G48" s="122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4">
        <f>E48</f>
        <v>20741.93</v>
      </c>
      <c r="X48" s="105"/>
      <c r="Y48" s="106"/>
    </row>
    <row r="49" spans="1:25" ht="27" customHeight="1" thickBot="1" x14ac:dyDescent="0.25">
      <c r="A49" s="233"/>
      <c r="B49" s="98">
        <v>47</v>
      </c>
      <c r="C49" s="99" t="s">
        <v>837</v>
      </c>
      <c r="D49" s="85">
        <f>VLOOKUP(B49,'ORÇAMENTO BASE'!$A$86:$K$514,11,FALSE)</f>
        <v>7632.81</v>
      </c>
      <c r="E49" s="101">
        <f t="shared" si="3"/>
        <v>7899.54</v>
      </c>
      <c r="F49" s="121"/>
      <c r="G49" s="122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4">
        <f>E49</f>
        <v>7899.54</v>
      </c>
      <c r="X49" s="105"/>
      <c r="Y49" s="106"/>
    </row>
    <row r="50" spans="1:25" ht="27" customHeight="1" thickBot="1" x14ac:dyDescent="0.25">
      <c r="A50" s="233"/>
      <c r="B50" s="98">
        <v>48</v>
      </c>
      <c r="C50" s="99" t="s">
        <v>844</v>
      </c>
      <c r="D50" s="85">
        <f>VLOOKUP(B50,'ORÇAMENTO BASE'!$A$86:$K$514,11,FALSE)</f>
        <v>10718.78</v>
      </c>
      <c r="E50" s="101">
        <f t="shared" si="3"/>
        <v>11093.35</v>
      </c>
      <c r="F50" s="121"/>
      <c r="G50" s="122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4">
        <f>E50</f>
        <v>11093.35</v>
      </c>
      <c r="X50" s="105"/>
      <c r="Y50" s="106"/>
    </row>
    <row r="51" spans="1:25" ht="27" customHeight="1" thickBot="1" x14ac:dyDescent="0.25">
      <c r="A51" s="233"/>
      <c r="B51" s="98">
        <v>49</v>
      </c>
      <c r="C51" s="99" t="s">
        <v>847</v>
      </c>
      <c r="D51" s="85">
        <f>VLOOKUP(B51,'ORÇAMENTO BASE'!$A$86:$K$514,11,FALSE)</f>
        <v>22367.53</v>
      </c>
      <c r="E51" s="101">
        <f t="shared" si="3"/>
        <v>23149.16</v>
      </c>
      <c r="F51" s="125"/>
      <c r="G51" s="126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8">
        <f>E51</f>
        <v>23149.16</v>
      </c>
      <c r="Y51" s="106"/>
    </row>
    <row r="52" spans="1:25" ht="27" customHeight="1" thickBot="1" x14ac:dyDescent="0.25">
      <c r="A52" s="233"/>
      <c r="B52" s="98">
        <v>50</v>
      </c>
      <c r="C52" s="99" t="s">
        <v>859</v>
      </c>
      <c r="D52" s="85">
        <f>VLOOKUP(B52,'ORÇAMENTO BASE'!$A$86:$K$514,11,FALSE)</f>
        <v>17170.45</v>
      </c>
      <c r="E52" s="101">
        <f t="shared" si="3"/>
        <v>17770.47</v>
      </c>
      <c r="F52" s="121"/>
      <c r="G52" s="122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4">
        <f>E52</f>
        <v>17770.47</v>
      </c>
      <c r="Y52" s="106"/>
    </row>
    <row r="53" spans="1:25" ht="27" customHeight="1" thickBot="1" x14ac:dyDescent="0.25">
      <c r="A53" s="233"/>
      <c r="B53" s="98">
        <v>51</v>
      </c>
      <c r="C53" s="99" t="s">
        <v>867</v>
      </c>
      <c r="D53" s="85">
        <f>VLOOKUP(B53,'ORÇAMENTO BASE'!$A$86:$K$514,11,FALSE)</f>
        <v>2876.76</v>
      </c>
      <c r="E53" s="101">
        <f t="shared" si="3"/>
        <v>2977.29</v>
      </c>
      <c r="F53" s="121"/>
      <c r="G53" s="122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4">
        <f>E53</f>
        <v>2977.29</v>
      </c>
      <c r="Y53" s="106"/>
    </row>
    <row r="54" spans="1:25" ht="27" customHeight="1" thickBot="1" x14ac:dyDescent="0.25">
      <c r="A54" s="233"/>
      <c r="B54" s="98">
        <v>52</v>
      </c>
      <c r="C54" s="99" t="s">
        <v>880</v>
      </c>
      <c r="D54" s="85">
        <f>VLOOKUP(B54,'ORÇAMENTO BASE'!$A$86:$K$514,11,FALSE)</f>
        <v>16131.06</v>
      </c>
      <c r="E54" s="101">
        <f t="shared" si="3"/>
        <v>16694.759999999998</v>
      </c>
      <c r="F54" s="125"/>
      <c r="G54" s="126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8">
        <f>E54</f>
        <v>16694.759999999998</v>
      </c>
      <c r="Y54" s="106"/>
    </row>
    <row r="55" spans="1:25" ht="27" customHeight="1" thickBot="1" x14ac:dyDescent="0.25">
      <c r="A55" s="233"/>
      <c r="B55" s="98">
        <v>53</v>
      </c>
      <c r="C55" s="99" t="s">
        <v>933</v>
      </c>
      <c r="D55" s="85">
        <f>VLOOKUP(B55,'ORÇAMENTO BASE'!$A$86:$K$514,11,FALSE)</f>
        <v>123515.1</v>
      </c>
      <c r="E55" s="101">
        <f t="shared" si="3"/>
        <v>127831.34</v>
      </c>
      <c r="F55" s="121"/>
      <c r="G55" s="122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4">
        <f>E55</f>
        <v>127831.34</v>
      </c>
      <c r="Y55" s="106"/>
    </row>
    <row r="56" spans="1:25" ht="27" customHeight="1" thickBot="1" x14ac:dyDescent="0.25">
      <c r="A56" s="233"/>
      <c r="B56" s="98">
        <v>54</v>
      </c>
      <c r="C56" s="99" t="s">
        <v>921</v>
      </c>
      <c r="D56" s="85">
        <f>VLOOKUP(B56,'ORÇAMENTO BASE'!$A$86:$K$514,11,FALSE)</f>
        <v>116850.33</v>
      </c>
      <c r="E56" s="101">
        <f t="shared" si="3"/>
        <v>120933.67</v>
      </c>
      <c r="F56" s="121"/>
      <c r="G56" s="122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4">
        <f>E56</f>
        <v>120933.67</v>
      </c>
      <c r="Y56" s="106"/>
    </row>
    <row r="57" spans="1:25" ht="27" customHeight="1" thickBot="1" x14ac:dyDescent="0.25">
      <c r="A57" s="233"/>
      <c r="B57" s="98">
        <v>55</v>
      </c>
      <c r="C57" s="99" t="s">
        <v>882</v>
      </c>
      <c r="D57" s="85">
        <f>VLOOKUP(B57,'ORÇAMENTO BASE'!$A$86:$K$514,11,FALSE)</f>
        <v>12824</v>
      </c>
      <c r="E57" s="101">
        <f t="shared" si="3"/>
        <v>13272.14</v>
      </c>
      <c r="F57" s="121"/>
      <c r="G57" s="122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4">
        <f>E57</f>
        <v>13272.14</v>
      </c>
      <c r="Y57" s="106"/>
    </row>
    <row r="58" spans="1:25" ht="27" customHeight="1" thickBot="1" x14ac:dyDescent="0.25">
      <c r="A58" s="233"/>
      <c r="B58" s="98">
        <v>56</v>
      </c>
      <c r="C58" s="99" t="s">
        <v>883</v>
      </c>
      <c r="D58" s="85">
        <f>VLOOKUP(B58,'ORÇAMENTO BASE'!$A$86:$K$514,11,FALSE)</f>
        <v>2216.46</v>
      </c>
      <c r="E58" s="101">
        <f t="shared" si="3"/>
        <v>2293.91</v>
      </c>
      <c r="F58" s="121"/>
      <c r="G58" s="122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30"/>
      <c r="W58" s="123"/>
      <c r="X58" s="123"/>
      <c r="Y58" s="124">
        <f t="shared" ref="Y58:Y65" si="5">E58</f>
        <v>2293.91</v>
      </c>
    </row>
    <row r="59" spans="1:25" ht="27" customHeight="1" thickBot="1" x14ac:dyDescent="0.25">
      <c r="A59" s="233"/>
      <c r="B59" s="98">
        <v>57</v>
      </c>
      <c r="C59" s="99" t="s">
        <v>892</v>
      </c>
      <c r="D59" s="85">
        <f>VLOOKUP(B59,'ORÇAMENTO BASE'!$A$86:$K$514,11,FALSE)</f>
        <v>15055.26</v>
      </c>
      <c r="E59" s="101">
        <f t="shared" si="3"/>
        <v>15581.37</v>
      </c>
      <c r="F59" s="121"/>
      <c r="G59" s="122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4">
        <f t="shared" si="5"/>
        <v>15581.37</v>
      </c>
    </row>
    <row r="60" spans="1:25" ht="27" customHeight="1" thickBot="1" x14ac:dyDescent="0.25">
      <c r="A60" s="233"/>
      <c r="B60" s="98">
        <v>58</v>
      </c>
      <c r="C60" s="99" t="s">
        <v>898</v>
      </c>
      <c r="D60" s="85">
        <f>VLOOKUP(B60,'ORÇAMENTO BASE'!$A$86:$K$514,11,FALSE)</f>
        <v>1389.21</v>
      </c>
      <c r="E60" s="101">
        <f t="shared" si="3"/>
        <v>1437.76</v>
      </c>
      <c r="F60" s="121"/>
      <c r="G60" s="122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4">
        <f t="shared" si="5"/>
        <v>1437.76</v>
      </c>
    </row>
    <row r="61" spans="1:25" ht="27" customHeight="1" thickBot="1" x14ac:dyDescent="0.25">
      <c r="A61" s="233"/>
      <c r="B61" s="98">
        <v>59</v>
      </c>
      <c r="C61" s="99" t="s">
        <v>902</v>
      </c>
      <c r="D61" s="85">
        <f>VLOOKUP(B61,'ORÇAMENTO BASE'!$A$86:$K$514,11,FALSE)</f>
        <v>5676.66</v>
      </c>
      <c r="E61" s="101">
        <f t="shared" si="3"/>
        <v>5875.03</v>
      </c>
      <c r="F61" s="125"/>
      <c r="G61" s="126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8">
        <f t="shared" si="5"/>
        <v>5875.03</v>
      </c>
    </row>
    <row r="62" spans="1:25" ht="27" customHeight="1" thickBot="1" x14ac:dyDescent="0.25">
      <c r="A62" s="233"/>
      <c r="B62" s="98">
        <v>60</v>
      </c>
      <c r="C62" s="99" t="s">
        <v>904</v>
      </c>
      <c r="D62" s="85">
        <f>VLOOKUP(B62,'ORÇAMENTO BASE'!$A$86:$K$514,11,FALSE)</f>
        <v>2369.9499999999998</v>
      </c>
      <c r="E62" s="101">
        <f t="shared" si="3"/>
        <v>2452.77</v>
      </c>
      <c r="F62" s="121"/>
      <c r="G62" s="122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>
        <f t="shared" si="5"/>
        <v>2452.77</v>
      </c>
    </row>
    <row r="63" spans="1:25" ht="27" customHeight="1" thickBot="1" x14ac:dyDescent="0.25">
      <c r="A63" s="233"/>
      <c r="B63" s="98">
        <v>61</v>
      </c>
      <c r="C63" s="99" t="s">
        <v>905</v>
      </c>
      <c r="D63" s="85">
        <f>VLOOKUP(B63,'ORÇAMENTO BASE'!$A$86:$K$514,11,FALSE)</f>
        <v>445.9</v>
      </c>
      <c r="E63" s="101">
        <f t="shared" si="3"/>
        <v>461.48</v>
      </c>
      <c r="F63" s="121"/>
      <c r="G63" s="122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9"/>
      <c r="U63" s="123"/>
      <c r="V63" s="123"/>
      <c r="W63" s="123"/>
      <c r="X63" s="123"/>
      <c r="Y63" s="124">
        <f t="shared" si="5"/>
        <v>461.48</v>
      </c>
    </row>
    <row r="64" spans="1:25" ht="27" customHeight="1" thickBot="1" x14ac:dyDescent="0.25">
      <c r="A64" s="233"/>
      <c r="B64" s="98">
        <v>62</v>
      </c>
      <c r="C64" s="99" t="s">
        <v>906</v>
      </c>
      <c r="D64" s="85">
        <f>VLOOKUP(B64,'ORÇAMENTO BASE'!$A$86:$K$514,11,FALSE)</f>
        <v>3455</v>
      </c>
      <c r="E64" s="101">
        <f t="shared" si="3"/>
        <v>3575.74</v>
      </c>
      <c r="F64" s="121"/>
      <c r="G64" s="122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9"/>
      <c r="U64" s="123"/>
      <c r="V64" s="123"/>
      <c r="W64" s="123"/>
      <c r="X64" s="123"/>
      <c r="Y64" s="124">
        <f t="shared" si="5"/>
        <v>3575.74</v>
      </c>
    </row>
    <row r="65" spans="1:25" ht="27" customHeight="1" thickBot="1" x14ac:dyDescent="0.25">
      <c r="A65" s="233"/>
      <c r="B65" s="174">
        <v>63</v>
      </c>
      <c r="C65" s="99" t="s">
        <v>208</v>
      </c>
      <c r="D65" s="85">
        <f>VLOOKUP(B65,'ORÇAMENTO BASE'!$A$86:$K$514,11,FALSE)</f>
        <v>46863.32</v>
      </c>
      <c r="E65" s="102" t="s">
        <v>960</v>
      </c>
      <c r="F65" s="121"/>
      <c r="G65" s="122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82" t="str">
        <f t="shared" si="5"/>
        <v>PAGAMENTO DILUÍDO</v>
      </c>
    </row>
    <row r="66" spans="1:25" ht="27" customHeight="1" x14ac:dyDescent="0.2">
      <c r="A66" s="171"/>
      <c r="B66" s="175"/>
      <c r="C66" s="172" t="s">
        <v>213</v>
      </c>
      <c r="D66" s="87">
        <f>SUM(D3:D65)</f>
        <v>2038246.71</v>
      </c>
      <c r="E66" s="88" t="s">
        <v>961</v>
      </c>
      <c r="F66" s="103"/>
      <c r="G66" s="103">
        <f t="shared" ref="G66:Y66" si="6">SUM(G3:G65)</f>
        <v>53199.66</v>
      </c>
      <c r="H66" s="103">
        <f t="shared" si="6"/>
        <v>70479.149999999994</v>
      </c>
      <c r="I66" s="103">
        <f t="shared" si="6"/>
        <v>188286.17</v>
      </c>
      <c r="J66" s="103">
        <f t="shared" si="6"/>
        <v>183158.75</v>
      </c>
      <c r="K66" s="103">
        <f t="shared" si="6"/>
        <v>50254.25</v>
      </c>
      <c r="L66" s="103">
        <f t="shared" si="6"/>
        <v>36253.31</v>
      </c>
      <c r="M66" s="103">
        <f t="shared" si="6"/>
        <v>17282.400000000001</v>
      </c>
      <c r="N66" s="103">
        <f t="shared" si="6"/>
        <v>23435.16</v>
      </c>
      <c r="O66" s="103">
        <f t="shared" si="6"/>
        <v>80479.03</v>
      </c>
      <c r="P66" s="103">
        <f t="shared" si="6"/>
        <v>56315.17</v>
      </c>
      <c r="Q66" s="103">
        <f t="shared" si="6"/>
        <v>169575.96</v>
      </c>
      <c r="R66" s="103">
        <f t="shared" si="6"/>
        <v>22484.45</v>
      </c>
      <c r="S66" s="103">
        <f t="shared" si="6"/>
        <v>199631.81</v>
      </c>
      <c r="T66" s="103">
        <f t="shared" si="6"/>
        <v>302907.07</v>
      </c>
      <c r="U66" s="103">
        <f t="shared" si="6"/>
        <v>186897.14</v>
      </c>
      <c r="V66" s="103">
        <f t="shared" si="6"/>
        <v>262037.15</v>
      </c>
      <c r="W66" s="103">
        <f t="shared" si="6"/>
        <v>39734.82</v>
      </c>
      <c r="X66" s="103">
        <f t="shared" si="6"/>
        <v>60591.68</v>
      </c>
      <c r="Y66" s="104">
        <f t="shared" si="6"/>
        <v>35243.56</v>
      </c>
    </row>
    <row r="67" spans="1:25" ht="20.25" customHeight="1" x14ac:dyDescent="0.2">
      <c r="A67" s="171"/>
      <c r="B67" s="175"/>
      <c r="C67" s="172" t="s">
        <v>214</v>
      </c>
      <c r="D67" s="87">
        <f>D66*$E$70</f>
        <v>457994.04</v>
      </c>
      <c r="E67" s="256" t="s">
        <v>1102</v>
      </c>
      <c r="F67" s="89"/>
      <c r="G67" s="243" t="s">
        <v>962</v>
      </c>
      <c r="H67" s="246"/>
      <c r="I67" s="243" t="s">
        <v>963</v>
      </c>
      <c r="J67" s="244"/>
      <c r="K67" s="246"/>
      <c r="L67" s="243" t="s">
        <v>964</v>
      </c>
      <c r="M67" s="245"/>
      <c r="N67" s="245"/>
      <c r="O67" s="246"/>
      <c r="P67" s="243" t="s">
        <v>965</v>
      </c>
      <c r="Q67" s="244"/>
      <c r="R67" s="245"/>
      <c r="S67" s="246"/>
      <c r="T67" s="243" t="s">
        <v>966</v>
      </c>
      <c r="U67" s="245"/>
      <c r="V67" s="246"/>
      <c r="W67" s="243" t="s">
        <v>967</v>
      </c>
      <c r="X67" s="245"/>
      <c r="Y67" s="247"/>
    </row>
    <row r="68" spans="1:25" ht="30.75" customHeight="1" thickBot="1" x14ac:dyDescent="0.25">
      <c r="A68" s="171"/>
      <c r="B68" s="175"/>
      <c r="C68" s="172" t="s">
        <v>215</v>
      </c>
      <c r="D68" s="87">
        <f>D67+D66</f>
        <v>2496240.75</v>
      </c>
      <c r="E68" s="257"/>
      <c r="F68" s="90"/>
      <c r="G68" s="248">
        <f>G66+H66</f>
        <v>123678.81</v>
      </c>
      <c r="H68" s="249"/>
      <c r="I68" s="250">
        <f>I66+K66+J66</f>
        <v>421699.17</v>
      </c>
      <c r="J68" s="251"/>
      <c r="K68" s="249"/>
      <c r="L68" s="250">
        <f>L66+M66+N66+O66</f>
        <v>157449.9</v>
      </c>
      <c r="M68" s="252"/>
      <c r="N68" s="252"/>
      <c r="O68" s="249"/>
      <c r="P68" s="250">
        <f>P66+R66+S66+Q66</f>
        <v>448007.39</v>
      </c>
      <c r="Q68" s="251"/>
      <c r="R68" s="252"/>
      <c r="S68" s="249"/>
      <c r="T68" s="250">
        <f>T66+U66+V66</f>
        <v>751841.36</v>
      </c>
      <c r="U68" s="252"/>
      <c r="V68" s="249"/>
      <c r="W68" s="250">
        <f>W66+X66+Y66</f>
        <v>135570.06</v>
      </c>
      <c r="X68" s="252"/>
      <c r="Y68" s="253"/>
    </row>
    <row r="69" spans="1:25" ht="40.5" customHeight="1" thickTop="1" x14ac:dyDescent="0.2">
      <c r="A69" s="171"/>
      <c r="B69" s="175"/>
      <c r="C69" s="173" t="s">
        <v>1116</v>
      </c>
      <c r="D69" s="87">
        <f>D24</f>
        <v>21931</v>
      </c>
      <c r="E69" s="91" t="s">
        <v>11</v>
      </c>
      <c r="F69" s="258" t="s">
        <v>1101</v>
      </c>
      <c r="G69" s="259"/>
      <c r="H69" s="259"/>
      <c r="I69" s="259"/>
      <c r="J69" s="259"/>
      <c r="K69" s="259"/>
      <c r="L69" s="259"/>
      <c r="M69" s="259"/>
      <c r="N69" s="259"/>
      <c r="O69" s="259"/>
      <c r="P69" s="259"/>
      <c r="Q69" s="259"/>
      <c r="R69" s="259"/>
      <c r="S69" s="259"/>
      <c r="T69" s="259"/>
      <c r="U69" s="259"/>
      <c r="V69" s="259"/>
      <c r="W69" s="259"/>
      <c r="X69" s="259"/>
      <c r="Y69" s="260"/>
    </row>
    <row r="70" spans="1:25" ht="36" customHeight="1" thickBot="1" x14ac:dyDescent="0.25">
      <c r="A70" s="183"/>
      <c r="B70" s="183"/>
      <c r="C70" s="184" t="s">
        <v>1117</v>
      </c>
      <c r="D70" s="185">
        <f>D65</f>
        <v>46863.32</v>
      </c>
      <c r="E70" s="186">
        <f>'BDI DEMONSTRATIVO'!D17</f>
        <v>0.22470000000000001</v>
      </c>
      <c r="F70" s="240" t="s">
        <v>971</v>
      </c>
      <c r="G70" s="241"/>
      <c r="H70" s="241"/>
      <c r="I70" s="241"/>
      <c r="J70" s="241"/>
      <c r="K70" s="241"/>
      <c r="L70" s="241"/>
      <c r="M70" s="241"/>
      <c r="N70" s="241"/>
      <c r="O70" s="241"/>
      <c r="P70" s="241"/>
      <c r="Q70" s="241"/>
      <c r="R70" s="241"/>
      <c r="S70" s="241"/>
      <c r="T70" s="241"/>
      <c r="U70" s="241"/>
      <c r="V70" s="241"/>
      <c r="W70" s="241"/>
      <c r="X70" s="241"/>
      <c r="Y70" s="242"/>
    </row>
    <row r="71" spans="1:25" ht="38.25" customHeight="1" thickTop="1" thickBot="1" x14ac:dyDescent="0.25">
      <c r="A71" s="237" t="s">
        <v>1103</v>
      </c>
      <c r="B71" s="238"/>
      <c r="C71" s="238"/>
      <c r="D71" s="238"/>
      <c r="E71" s="239"/>
      <c r="F71" s="92"/>
      <c r="G71" s="93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</row>
    <row r="72" spans="1:25" ht="27.75" customHeight="1" x14ac:dyDescent="0.2">
      <c r="E72" s="93"/>
      <c r="F72" s="93"/>
      <c r="G72" s="93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</row>
    <row r="73" spans="1:25" ht="12.75" customHeight="1" x14ac:dyDescent="0.2">
      <c r="B73" s="94"/>
      <c r="C73" s="136"/>
      <c r="D73" s="93"/>
      <c r="E73" s="93"/>
      <c r="F73" s="93"/>
      <c r="G73" s="93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</row>
    <row r="74" spans="1:25" ht="12.75" customHeight="1" x14ac:dyDescent="0.2">
      <c r="B74" s="94"/>
      <c r="C74" s="136"/>
      <c r="D74" s="93"/>
      <c r="E74" s="93"/>
      <c r="F74" s="93"/>
      <c r="G74" s="93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</row>
    <row r="75" spans="1:25" ht="12.75" customHeight="1" x14ac:dyDescent="0.2">
      <c r="B75" s="94"/>
      <c r="C75" s="136"/>
      <c r="D75" s="93"/>
      <c r="E75" s="93"/>
      <c r="F75" s="93"/>
      <c r="G75" s="93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</row>
    <row r="76" spans="1:25" ht="12.75" customHeight="1" x14ac:dyDescent="0.2">
      <c r="B76" s="94"/>
      <c r="C76" s="136"/>
      <c r="D76" s="93"/>
      <c r="E76" s="93"/>
      <c r="F76" s="93"/>
      <c r="G76" s="93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</row>
    <row r="77" spans="1:25" ht="12.75" customHeight="1" x14ac:dyDescent="0.2">
      <c r="C77" s="136"/>
      <c r="D77" s="93"/>
      <c r="E77" s="93"/>
      <c r="F77" s="93"/>
      <c r="G77" s="93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</row>
    <row r="78" spans="1:25" ht="12.75" customHeight="1" x14ac:dyDescent="0.2">
      <c r="C78" s="136"/>
      <c r="D78" s="93"/>
      <c r="E78" s="93"/>
      <c r="F78" s="93"/>
      <c r="G78" s="93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</row>
    <row r="79" spans="1:25" ht="12.75" customHeight="1" x14ac:dyDescent="0.2">
      <c r="C79" s="95"/>
      <c r="D79" s="93"/>
      <c r="E79" s="93"/>
      <c r="F79" s="93"/>
      <c r="G79" s="93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</row>
    <row r="80" spans="1:25" ht="12.75" customHeight="1" x14ac:dyDescent="0.2">
      <c r="C80" s="95"/>
      <c r="D80" s="93"/>
      <c r="E80" s="93"/>
      <c r="F80" s="93"/>
      <c r="G80" s="93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</row>
    <row r="81" spans="5:25" ht="12.75" customHeight="1" x14ac:dyDescent="0.2">
      <c r="E81" s="93"/>
      <c r="F81" s="93"/>
      <c r="G81" s="93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</row>
    <row r="82" spans="5:25" ht="12.75" customHeight="1" x14ac:dyDescent="0.2">
      <c r="E82" s="93"/>
      <c r="F82" s="93"/>
      <c r="G82" s="93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</row>
    <row r="83" spans="5:25" ht="12.75" customHeight="1" x14ac:dyDescent="0.2">
      <c r="E83" s="93"/>
      <c r="F83" s="93"/>
      <c r="G83" s="93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</row>
    <row r="84" spans="5:25" ht="12.75" customHeight="1" x14ac:dyDescent="0.2">
      <c r="E84" s="93"/>
      <c r="F84" s="93"/>
      <c r="G84" s="93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</row>
    <row r="85" spans="5:25" ht="12.75" customHeight="1" x14ac:dyDescent="0.2">
      <c r="E85" s="93"/>
      <c r="F85" s="93"/>
      <c r="G85" s="93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</row>
    <row r="86" spans="5:25" ht="12.75" customHeight="1" x14ac:dyDescent="0.2">
      <c r="E86" s="93"/>
      <c r="F86" s="93"/>
      <c r="G86" s="93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</row>
    <row r="87" spans="5:25" ht="12.75" customHeight="1" x14ac:dyDescent="0.2">
      <c r="E87" s="93"/>
      <c r="F87" s="93"/>
      <c r="G87" s="93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</row>
    <row r="88" spans="5:25" ht="12.75" customHeight="1" x14ac:dyDescent="0.2">
      <c r="E88" s="93"/>
      <c r="F88" s="93"/>
      <c r="G88" s="93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</row>
    <row r="89" spans="5:25" ht="12.75" customHeight="1" x14ac:dyDescent="0.2">
      <c r="E89" s="93"/>
      <c r="F89" s="93"/>
      <c r="G89" s="93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</row>
    <row r="90" spans="5:25" ht="12.75" customHeight="1" x14ac:dyDescent="0.2">
      <c r="E90" s="93"/>
      <c r="F90" s="93"/>
      <c r="G90" s="93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</row>
    <row r="91" spans="5:25" ht="12.75" customHeight="1" x14ac:dyDescent="0.2">
      <c r="E91" s="93"/>
      <c r="F91" s="93"/>
      <c r="G91" s="93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</row>
    <row r="92" spans="5:25" ht="12.75" customHeight="1" x14ac:dyDescent="0.2">
      <c r="E92" s="93"/>
      <c r="F92" s="93"/>
      <c r="G92" s="93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</row>
    <row r="93" spans="5:25" ht="12.75" customHeight="1" x14ac:dyDescent="0.2">
      <c r="E93" s="93"/>
      <c r="F93" s="93"/>
      <c r="G93" s="93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</row>
    <row r="94" spans="5:25" ht="12.75" customHeight="1" x14ac:dyDescent="0.2">
      <c r="E94" s="93"/>
      <c r="F94" s="93"/>
      <c r="G94" s="93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</row>
    <row r="95" spans="5:25" ht="12.75" customHeight="1" x14ac:dyDescent="0.2">
      <c r="E95" s="93"/>
      <c r="F95" s="93"/>
      <c r="G95" s="93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</row>
    <row r="96" spans="5:25" ht="12.75" customHeight="1" x14ac:dyDescent="0.2">
      <c r="E96" s="93"/>
      <c r="F96" s="93"/>
      <c r="G96" s="93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</row>
    <row r="97" spans="5:25" ht="12.75" customHeight="1" x14ac:dyDescent="0.2">
      <c r="E97" s="93"/>
      <c r="F97" s="93"/>
      <c r="G97" s="93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</row>
    <row r="98" spans="5:25" ht="12.75" customHeight="1" x14ac:dyDescent="0.2">
      <c r="E98" s="93"/>
      <c r="F98" s="93"/>
      <c r="G98" s="93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</row>
    <row r="99" spans="5:25" ht="12.75" customHeight="1" x14ac:dyDescent="0.2">
      <c r="E99" s="93"/>
      <c r="F99" s="93"/>
      <c r="G99" s="93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</row>
    <row r="100" spans="5:25" ht="12.75" customHeight="1" x14ac:dyDescent="0.2">
      <c r="E100" s="93"/>
      <c r="F100" s="93"/>
      <c r="G100" s="93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</row>
    <row r="101" spans="5:25" ht="12.75" customHeight="1" x14ac:dyDescent="0.2">
      <c r="E101" s="93"/>
      <c r="F101" s="93"/>
      <c r="G101" s="93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</row>
    <row r="102" spans="5:25" ht="12.75" customHeight="1" x14ac:dyDescent="0.2">
      <c r="E102" s="93"/>
      <c r="F102" s="93"/>
      <c r="G102" s="93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</row>
    <row r="103" spans="5:25" ht="12.75" customHeight="1" x14ac:dyDescent="0.2">
      <c r="E103" s="93"/>
      <c r="F103" s="93"/>
      <c r="G103" s="93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</row>
    <row r="104" spans="5:25" ht="12.75" customHeight="1" x14ac:dyDescent="0.2">
      <c r="E104" s="93"/>
      <c r="F104" s="93"/>
      <c r="G104" s="93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</row>
    <row r="105" spans="5:25" ht="12.75" customHeight="1" x14ac:dyDescent="0.2">
      <c r="E105" s="93"/>
      <c r="F105" s="93"/>
      <c r="G105" s="93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</row>
    <row r="106" spans="5:25" ht="12.75" customHeight="1" x14ac:dyDescent="0.2">
      <c r="E106" s="93"/>
      <c r="F106" s="93"/>
      <c r="G106" s="93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</row>
    <row r="107" spans="5:25" ht="12.75" customHeight="1" x14ac:dyDescent="0.2">
      <c r="E107" s="93"/>
      <c r="F107" s="93"/>
      <c r="G107" s="93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</row>
    <row r="108" spans="5:25" ht="12.75" customHeight="1" x14ac:dyDescent="0.2">
      <c r="E108" s="93"/>
      <c r="F108" s="93"/>
      <c r="G108" s="93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</row>
    <row r="109" spans="5:25" ht="12.75" customHeight="1" x14ac:dyDescent="0.2">
      <c r="E109" s="93"/>
      <c r="F109" s="93"/>
      <c r="G109" s="93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</row>
    <row r="110" spans="5:25" ht="12.75" customHeight="1" x14ac:dyDescent="0.2">
      <c r="E110" s="93"/>
      <c r="F110" s="93"/>
      <c r="G110" s="93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</row>
    <row r="111" spans="5:25" ht="12.75" customHeight="1" x14ac:dyDescent="0.2">
      <c r="E111" s="93"/>
      <c r="F111" s="93"/>
      <c r="G111" s="93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</row>
    <row r="112" spans="5:25" ht="12.75" customHeight="1" x14ac:dyDescent="0.2">
      <c r="E112" s="93"/>
      <c r="F112" s="93"/>
      <c r="G112" s="93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</row>
    <row r="113" spans="5:25" ht="12.75" customHeight="1" x14ac:dyDescent="0.2">
      <c r="E113" s="93"/>
      <c r="F113" s="93"/>
      <c r="G113" s="93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</row>
    <row r="114" spans="5:25" ht="12.75" customHeight="1" x14ac:dyDescent="0.2">
      <c r="E114" s="93"/>
      <c r="F114" s="93"/>
      <c r="G114" s="93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</row>
    <row r="115" spans="5:25" ht="12.75" customHeight="1" x14ac:dyDescent="0.2">
      <c r="E115" s="93"/>
      <c r="F115" s="93"/>
      <c r="G115" s="93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</row>
    <row r="116" spans="5:25" ht="12.75" customHeight="1" x14ac:dyDescent="0.2">
      <c r="E116" s="93"/>
      <c r="F116" s="93"/>
      <c r="G116" s="93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</row>
    <row r="117" spans="5:25" ht="12.75" customHeight="1" x14ac:dyDescent="0.2">
      <c r="E117" s="93"/>
      <c r="F117" s="93"/>
      <c r="G117" s="93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</row>
    <row r="118" spans="5:25" ht="12.75" customHeight="1" x14ac:dyDescent="0.2">
      <c r="E118" s="93"/>
      <c r="F118" s="93"/>
      <c r="G118" s="93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</row>
    <row r="119" spans="5:25" ht="12.75" customHeight="1" x14ac:dyDescent="0.2">
      <c r="E119" s="93"/>
      <c r="F119" s="93"/>
      <c r="G119" s="93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</row>
    <row r="120" spans="5:25" ht="12.75" customHeight="1" x14ac:dyDescent="0.2">
      <c r="E120" s="93"/>
      <c r="F120" s="93"/>
      <c r="G120" s="93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</row>
    <row r="121" spans="5:25" ht="12.75" customHeight="1" x14ac:dyDescent="0.2">
      <c r="E121" s="93"/>
      <c r="F121" s="93"/>
      <c r="G121" s="93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</row>
    <row r="122" spans="5:25" ht="12.75" customHeight="1" x14ac:dyDescent="0.2">
      <c r="E122" s="93"/>
      <c r="F122" s="93"/>
      <c r="G122" s="93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</row>
    <row r="123" spans="5:25" ht="12.75" customHeight="1" x14ac:dyDescent="0.2">
      <c r="E123" s="93"/>
      <c r="F123" s="93"/>
      <c r="G123" s="93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</row>
    <row r="124" spans="5:25" ht="12.75" customHeight="1" x14ac:dyDescent="0.2">
      <c r="E124" s="93"/>
      <c r="F124" s="93"/>
      <c r="G124" s="93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</row>
    <row r="125" spans="5:25" ht="12.75" customHeight="1" x14ac:dyDescent="0.2">
      <c r="E125" s="93"/>
      <c r="F125" s="93"/>
      <c r="G125" s="93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</row>
    <row r="126" spans="5:25" ht="12.75" customHeight="1" x14ac:dyDescent="0.2">
      <c r="E126" s="93"/>
      <c r="F126" s="93"/>
      <c r="G126" s="93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</row>
    <row r="127" spans="5:25" ht="12.75" customHeight="1" x14ac:dyDescent="0.2">
      <c r="E127" s="93"/>
      <c r="F127" s="93"/>
      <c r="G127" s="93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</row>
    <row r="128" spans="5:25" ht="12.75" customHeight="1" x14ac:dyDescent="0.2">
      <c r="E128" s="93"/>
      <c r="F128" s="93"/>
      <c r="G128" s="93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</row>
    <row r="129" spans="2:25" ht="12.75" customHeight="1" x14ac:dyDescent="0.2">
      <c r="E129" s="93"/>
      <c r="F129" s="93"/>
      <c r="G129" s="93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</row>
    <row r="130" spans="2:25" ht="12.75" customHeight="1" x14ac:dyDescent="0.2">
      <c r="E130" s="93"/>
      <c r="F130" s="93"/>
      <c r="G130" s="93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</row>
    <row r="131" spans="2:25" ht="12.75" customHeight="1" x14ac:dyDescent="0.2">
      <c r="E131" s="93"/>
      <c r="F131" s="93"/>
      <c r="G131" s="93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</row>
    <row r="132" spans="2:25" ht="12.75" customHeight="1" x14ac:dyDescent="0.2">
      <c r="B132" s="96"/>
      <c r="C132" s="93"/>
      <c r="D132" s="93"/>
      <c r="E132" s="93"/>
      <c r="F132" s="93"/>
      <c r="G132" s="93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</row>
    <row r="133" spans="2:25" ht="12.75" customHeight="1" x14ac:dyDescent="0.2">
      <c r="B133" s="96"/>
      <c r="C133" s="93"/>
      <c r="D133" s="93"/>
      <c r="E133" s="93"/>
      <c r="F133" s="93"/>
      <c r="G133" s="93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</row>
    <row r="134" spans="2:25" ht="12.75" customHeight="1" x14ac:dyDescent="0.2">
      <c r="B134" s="96"/>
      <c r="C134" s="93"/>
      <c r="D134" s="93"/>
      <c r="E134" s="93"/>
      <c r="F134" s="93"/>
      <c r="G134" s="93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</row>
    <row r="135" spans="2:25" ht="12.75" customHeight="1" x14ac:dyDescent="0.2">
      <c r="B135" s="96"/>
      <c r="C135" s="93"/>
      <c r="D135" s="93"/>
      <c r="E135" s="93"/>
      <c r="F135" s="93"/>
      <c r="G135" s="93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</row>
    <row r="136" spans="2:25" ht="12.75" customHeight="1" x14ac:dyDescent="0.2">
      <c r="B136" s="96"/>
      <c r="C136" s="93"/>
      <c r="D136" s="93"/>
      <c r="E136" s="93"/>
      <c r="F136" s="93"/>
      <c r="G136" s="93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</row>
    <row r="137" spans="2:25" ht="12.75" customHeight="1" x14ac:dyDescent="0.2">
      <c r="B137" s="96"/>
      <c r="C137" s="93"/>
      <c r="D137" s="93"/>
      <c r="E137" s="93"/>
      <c r="F137" s="93"/>
      <c r="G137" s="93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</row>
    <row r="138" spans="2:25" ht="12.75" customHeight="1" x14ac:dyDescent="0.2">
      <c r="B138" s="96"/>
      <c r="C138" s="93"/>
      <c r="D138" s="93"/>
      <c r="E138" s="93"/>
      <c r="F138" s="93"/>
      <c r="G138" s="93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</row>
    <row r="139" spans="2:25" ht="12.75" customHeight="1" x14ac:dyDescent="0.2">
      <c r="B139" s="96"/>
      <c r="C139" s="93"/>
      <c r="D139" s="93"/>
      <c r="E139" s="93"/>
      <c r="F139" s="93"/>
      <c r="G139" s="93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</row>
    <row r="140" spans="2:25" ht="12.75" customHeight="1" x14ac:dyDescent="0.2">
      <c r="B140" s="96"/>
      <c r="C140" s="93"/>
      <c r="D140" s="93"/>
      <c r="E140" s="93"/>
      <c r="F140" s="93"/>
      <c r="G140" s="93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</row>
    <row r="141" spans="2:25" ht="12.75" customHeight="1" x14ac:dyDescent="0.2">
      <c r="B141" s="96"/>
      <c r="C141" s="93"/>
      <c r="D141" s="93"/>
      <c r="E141" s="93"/>
      <c r="F141" s="93"/>
      <c r="G141" s="93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</row>
    <row r="142" spans="2:25" ht="12.75" customHeight="1" x14ac:dyDescent="0.2">
      <c r="B142" s="96"/>
      <c r="C142" s="93"/>
      <c r="D142" s="93"/>
      <c r="E142" s="93"/>
      <c r="F142" s="93"/>
      <c r="G142" s="93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</row>
    <row r="143" spans="2:25" ht="12.75" customHeight="1" x14ac:dyDescent="0.2">
      <c r="B143" s="96"/>
      <c r="C143" s="93"/>
      <c r="D143" s="93"/>
      <c r="E143" s="93"/>
      <c r="F143" s="93"/>
      <c r="G143" s="93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</row>
    <row r="144" spans="2:25" ht="12.75" customHeight="1" x14ac:dyDescent="0.2">
      <c r="B144" s="96"/>
      <c r="C144" s="93"/>
      <c r="D144" s="93"/>
      <c r="E144" s="93"/>
      <c r="F144" s="93"/>
      <c r="G144" s="93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</row>
    <row r="145" spans="2:25" ht="12.75" customHeight="1" x14ac:dyDescent="0.2">
      <c r="B145" s="96"/>
      <c r="C145" s="93"/>
      <c r="D145" s="93"/>
      <c r="E145" s="93"/>
      <c r="F145" s="93"/>
      <c r="G145" s="93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</row>
    <row r="146" spans="2:25" ht="12.75" customHeight="1" x14ac:dyDescent="0.2">
      <c r="B146" s="96"/>
      <c r="C146" s="93"/>
      <c r="D146" s="93"/>
      <c r="E146" s="93"/>
      <c r="F146" s="93"/>
      <c r="G146" s="93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</row>
    <row r="147" spans="2:25" ht="12.75" customHeight="1" x14ac:dyDescent="0.2">
      <c r="B147" s="96"/>
      <c r="C147" s="93"/>
      <c r="D147" s="93"/>
      <c r="E147" s="93"/>
      <c r="F147" s="93"/>
      <c r="G147" s="93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</row>
    <row r="148" spans="2:25" ht="12.75" customHeight="1" x14ac:dyDescent="0.2">
      <c r="B148" s="96"/>
      <c r="C148" s="93"/>
      <c r="D148" s="93"/>
      <c r="E148" s="93"/>
      <c r="F148" s="93"/>
      <c r="G148" s="93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</row>
    <row r="149" spans="2:25" ht="12.75" customHeight="1" x14ac:dyDescent="0.2">
      <c r="B149" s="96"/>
      <c r="C149" s="93"/>
      <c r="D149" s="93"/>
      <c r="E149" s="93"/>
      <c r="F149" s="93"/>
      <c r="G149" s="93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</row>
    <row r="150" spans="2:25" ht="12.75" customHeight="1" x14ac:dyDescent="0.2">
      <c r="B150" s="96"/>
      <c r="C150" s="93"/>
      <c r="D150" s="93"/>
      <c r="E150" s="93"/>
      <c r="F150" s="93"/>
      <c r="G150" s="93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</row>
    <row r="151" spans="2:25" ht="12.75" customHeight="1" x14ac:dyDescent="0.2">
      <c r="B151" s="96"/>
      <c r="C151" s="93"/>
      <c r="D151" s="93"/>
      <c r="E151" s="93"/>
      <c r="F151" s="93"/>
      <c r="G151" s="93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</row>
    <row r="152" spans="2:25" ht="12.75" customHeight="1" x14ac:dyDescent="0.2">
      <c r="B152" s="96"/>
      <c r="C152" s="93"/>
      <c r="D152" s="93"/>
      <c r="E152" s="93"/>
      <c r="F152" s="93"/>
      <c r="G152" s="93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</row>
    <row r="153" spans="2:25" ht="12.75" customHeight="1" x14ac:dyDescent="0.2">
      <c r="B153" s="96"/>
      <c r="C153" s="93"/>
      <c r="D153" s="93"/>
      <c r="E153" s="93"/>
      <c r="F153" s="93"/>
      <c r="G153" s="93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</row>
    <row r="154" spans="2:25" ht="12.75" customHeight="1" x14ac:dyDescent="0.2">
      <c r="B154" s="96"/>
      <c r="C154" s="93"/>
      <c r="D154" s="93"/>
      <c r="E154" s="93"/>
      <c r="F154" s="93"/>
      <c r="G154" s="93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</row>
    <row r="155" spans="2:25" ht="12.75" customHeight="1" x14ac:dyDescent="0.2">
      <c r="B155" s="96"/>
      <c r="C155" s="93"/>
      <c r="D155" s="93"/>
      <c r="E155" s="93"/>
      <c r="F155" s="93"/>
      <c r="G155" s="93"/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</row>
    <row r="156" spans="2:25" ht="12.75" customHeight="1" x14ac:dyDescent="0.2">
      <c r="B156" s="96"/>
      <c r="C156" s="93"/>
      <c r="D156" s="93"/>
      <c r="E156" s="93"/>
      <c r="F156" s="93"/>
      <c r="G156" s="93"/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</row>
    <row r="157" spans="2:25" ht="12.75" customHeight="1" x14ac:dyDescent="0.2">
      <c r="B157" s="96"/>
      <c r="C157" s="93"/>
      <c r="D157" s="93"/>
      <c r="E157" s="93"/>
      <c r="F157" s="93"/>
      <c r="G157" s="93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</row>
    <row r="158" spans="2:25" ht="12.75" customHeight="1" x14ac:dyDescent="0.2">
      <c r="B158" s="96"/>
      <c r="C158" s="93"/>
      <c r="D158" s="93"/>
      <c r="E158" s="93"/>
      <c r="F158" s="93"/>
      <c r="G158" s="93"/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</row>
    <row r="159" spans="2:25" ht="12.75" customHeight="1" x14ac:dyDescent="0.2">
      <c r="B159" s="96"/>
      <c r="C159" s="93"/>
      <c r="D159" s="93"/>
      <c r="E159" s="93"/>
      <c r="F159" s="93"/>
      <c r="G159" s="93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</row>
    <row r="160" spans="2:25" ht="12.75" customHeight="1" x14ac:dyDescent="0.2">
      <c r="B160" s="96"/>
      <c r="C160" s="93"/>
      <c r="D160" s="93"/>
      <c r="E160" s="93"/>
      <c r="F160" s="93"/>
      <c r="G160" s="93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</row>
    <row r="161" spans="2:25" ht="12.75" customHeight="1" x14ac:dyDescent="0.2">
      <c r="B161" s="96"/>
      <c r="C161" s="93"/>
      <c r="D161" s="93"/>
      <c r="E161" s="93"/>
      <c r="F161" s="93"/>
      <c r="G161" s="93"/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</row>
    <row r="162" spans="2:25" ht="12.75" customHeight="1" x14ac:dyDescent="0.2">
      <c r="B162" s="96"/>
      <c r="C162" s="93"/>
      <c r="D162" s="93"/>
      <c r="E162" s="93"/>
      <c r="F162" s="93"/>
      <c r="G162" s="93"/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</row>
    <row r="163" spans="2:25" ht="12.75" customHeight="1" x14ac:dyDescent="0.2">
      <c r="B163" s="96"/>
      <c r="C163" s="93"/>
      <c r="D163" s="93"/>
      <c r="E163" s="93"/>
      <c r="F163" s="93"/>
      <c r="G163" s="93"/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</row>
    <row r="164" spans="2:25" ht="12.75" customHeight="1" x14ac:dyDescent="0.2">
      <c r="B164" s="96"/>
      <c r="C164" s="93"/>
      <c r="D164" s="93"/>
      <c r="E164" s="93"/>
      <c r="F164" s="93"/>
      <c r="G164" s="93"/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</row>
    <row r="165" spans="2:25" ht="12.75" customHeight="1" x14ac:dyDescent="0.2">
      <c r="B165" s="96"/>
      <c r="C165" s="93"/>
      <c r="D165" s="93"/>
      <c r="E165" s="93"/>
      <c r="F165" s="93"/>
      <c r="G165" s="93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</row>
    <row r="166" spans="2:25" ht="12.75" customHeight="1" x14ac:dyDescent="0.2">
      <c r="B166" s="96"/>
      <c r="C166" s="93"/>
      <c r="D166" s="93"/>
      <c r="E166" s="93"/>
      <c r="F166" s="93"/>
      <c r="G166" s="93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</row>
    <row r="167" spans="2:25" ht="12.75" customHeight="1" x14ac:dyDescent="0.2">
      <c r="B167" s="96"/>
      <c r="C167" s="93"/>
      <c r="D167" s="93"/>
      <c r="E167" s="93"/>
      <c r="F167" s="93"/>
      <c r="G167" s="93"/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</row>
    <row r="168" spans="2:25" ht="12.75" customHeight="1" x14ac:dyDescent="0.2">
      <c r="B168" s="96"/>
      <c r="C168" s="93"/>
      <c r="D168" s="93"/>
      <c r="E168" s="93"/>
      <c r="F168" s="93"/>
      <c r="G168" s="93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</row>
    <row r="169" spans="2:25" ht="12.75" customHeight="1" x14ac:dyDescent="0.2">
      <c r="B169" s="96"/>
      <c r="C169" s="93"/>
      <c r="D169" s="93"/>
      <c r="E169" s="93"/>
      <c r="F169" s="93"/>
      <c r="G169" s="93"/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</row>
    <row r="170" spans="2:25" ht="12.75" customHeight="1" x14ac:dyDescent="0.2">
      <c r="B170" s="96"/>
      <c r="C170" s="93"/>
      <c r="D170" s="93"/>
      <c r="E170" s="93"/>
      <c r="F170" s="93"/>
      <c r="G170" s="93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</row>
    <row r="171" spans="2:25" ht="12.75" customHeight="1" x14ac:dyDescent="0.2">
      <c r="B171" s="96"/>
      <c r="C171" s="93"/>
      <c r="D171" s="93"/>
      <c r="E171" s="93"/>
      <c r="F171" s="93"/>
      <c r="G171" s="93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</row>
    <row r="172" spans="2:25" ht="12.75" customHeight="1" x14ac:dyDescent="0.2">
      <c r="B172" s="96"/>
      <c r="C172" s="93"/>
      <c r="D172" s="93"/>
      <c r="E172" s="93"/>
      <c r="F172" s="93"/>
      <c r="G172" s="93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</row>
    <row r="173" spans="2:25" ht="12.75" customHeight="1" x14ac:dyDescent="0.2">
      <c r="B173" s="96"/>
      <c r="C173" s="93"/>
      <c r="D173" s="93"/>
      <c r="E173" s="93"/>
      <c r="F173" s="93"/>
      <c r="G173" s="93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</row>
    <row r="174" spans="2:25" ht="12.75" customHeight="1" x14ac:dyDescent="0.2">
      <c r="B174" s="96"/>
      <c r="C174" s="93"/>
      <c r="D174" s="93"/>
      <c r="E174" s="93"/>
      <c r="F174" s="93"/>
      <c r="G174" s="93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</row>
    <row r="175" spans="2:25" ht="12.75" customHeight="1" x14ac:dyDescent="0.2">
      <c r="B175" s="96"/>
      <c r="C175" s="93"/>
      <c r="D175" s="93"/>
      <c r="E175" s="93"/>
      <c r="F175" s="93"/>
      <c r="G175" s="93"/>
      <c r="H175" s="86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</row>
    <row r="176" spans="2:25" ht="12.75" customHeight="1" x14ac:dyDescent="0.2">
      <c r="B176" s="96"/>
      <c r="C176" s="93"/>
      <c r="D176" s="93"/>
      <c r="E176" s="93"/>
      <c r="F176" s="93"/>
      <c r="G176" s="93"/>
      <c r="H176" s="86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</row>
    <row r="177" spans="2:25" ht="12.75" customHeight="1" x14ac:dyDescent="0.2">
      <c r="B177" s="96"/>
      <c r="C177" s="93"/>
      <c r="D177" s="93"/>
      <c r="E177" s="93"/>
      <c r="F177" s="93"/>
      <c r="G177" s="93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</row>
    <row r="178" spans="2:25" ht="12.75" customHeight="1" x14ac:dyDescent="0.2">
      <c r="B178" s="96"/>
      <c r="C178" s="93"/>
      <c r="D178" s="93"/>
      <c r="E178" s="93"/>
      <c r="F178" s="93"/>
      <c r="G178" s="93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</row>
    <row r="179" spans="2:25" ht="12.75" customHeight="1" x14ac:dyDescent="0.2">
      <c r="B179" s="96"/>
      <c r="C179" s="93"/>
      <c r="D179" s="93"/>
      <c r="E179" s="93"/>
      <c r="F179" s="93"/>
      <c r="G179" s="93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</row>
    <row r="180" spans="2:25" ht="12.75" customHeight="1" x14ac:dyDescent="0.2">
      <c r="B180" s="96"/>
      <c r="C180" s="93"/>
      <c r="D180" s="93"/>
      <c r="E180" s="93"/>
      <c r="F180" s="93"/>
      <c r="G180" s="93"/>
      <c r="H180" s="86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</row>
    <row r="181" spans="2:25" ht="12.75" customHeight="1" x14ac:dyDescent="0.2">
      <c r="B181" s="96"/>
      <c r="C181" s="93"/>
      <c r="D181" s="93"/>
      <c r="E181" s="93"/>
      <c r="F181" s="93"/>
      <c r="G181" s="93"/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</row>
    <row r="182" spans="2:25" ht="12.75" customHeight="1" x14ac:dyDescent="0.2">
      <c r="B182" s="96"/>
      <c r="C182" s="93"/>
      <c r="D182" s="93"/>
      <c r="E182" s="93"/>
      <c r="F182" s="93"/>
      <c r="G182" s="93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</row>
    <row r="183" spans="2:25" ht="12.75" customHeight="1" x14ac:dyDescent="0.2">
      <c r="B183" s="96"/>
      <c r="C183" s="93"/>
      <c r="D183" s="93"/>
      <c r="E183" s="93"/>
      <c r="F183" s="93"/>
      <c r="G183" s="93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</row>
    <row r="184" spans="2:25" ht="12.75" customHeight="1" x14ac:dyDescent="0.2">
      <c r="B184" s="96"/>
      <c r="C184" s="93"/>
      <c r="D184" s="93"/>
      <c r="E184" s="93"/>
      <c r="F184" s="93"/>
      <c r="G184" s="93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</row>
    <row r="185" spans="2:25" ht="12.75" customHeight="1" x14ac:dyDescent="0.2">
      <c r="B185" s="96"/>
      <c r="C185" s="93"/>
      <c r="D185" s="93"/>
      <c r="E185" s="93"/>
      <c r="F185" s="93"/>
      <c r="G185" s="93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</row>
    <row r="186" spans="2:25" ht="12.75" customHeight="1" x14ac:dyDescent="0.2">
      <c r="B186" s="96"/>
      <c r="C186" s="93"/>
      <c r="D186" s="93"/>
      <c r="E186" s="93"/>
      <c r="F186" s="93"/>
      <c r="G186" s="93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</row>
    <row r="187" spans="2:25" ht="12.75" customHeight="1" x14ac:dyDescent="0.2">
      <c r="B187" s="96"/>
      <c r="C187" s="93"/>
      <c r="D187" s="93"/>
      <c r="E187" s="93"/>
      <c r="F187" s="93"/>
      <c r="G187" s="93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</row>
    <row r="188" spans="2:25" ht="12.75" customHeight="1" x14ac:dyDescent="0.2">
      <c r="B188" s="96"/>
      <c r="C188" s="93"/>
      <c r="D188" s="93"/>
      <c r="E188" s="93"/>
      <c r="F188" s="93"/>
      <c r="G188" s="93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</row>
    <row r="189" spans="2:25" ht="12.75" customHeight="1" x14ac:dyDescent="0.2">
      <c r="B189" s="96"/>
      <c r="C189" s="93"/>
      <c r="D189" s="93"/>
      <c r="E189" s="93"/>
      <c r="F189" s="93"/>
      <c r="G189" s="93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</row>
    <row r="190" spans="2:25" ht="12.75" customHeight="1" x14ac:dyDescent="0.2">
      <c r="B190" s="96"/>
      <c r="C190" s="93"/>
      <c r="D190" s="93"/>
      <c r="E190" s="93"/>
      <c r="F190" s="93"/>
      <c r="G190" s="93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</row>
    <row r="191" spans="2:25" ht="12.75" customHeight="1" x14ac:dyDescent="0.2">
      <c r="B191" s="96"/>
      <c r="C191" s="93"/>
      <c r="D191" s="93"/>
      <c r="E191" s="93"/>
      <c r="F191" s="93"/>
      <c r="G191" s="93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</row>
    <row r="192" spans="2:25" ht="12.75" customHeight="1" x14ac:dyDescent="0.2">
      <c r="B192" s="96"/>
      <c r="C192" s="93"/>
      <c r="D192" s="93"/>
      <c r="E192" s="93"/>
      <c r="F192" s="93"/>
      <c r="G192" s="93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</row>
    <row r="193" spans="2:25" ht="12.75" customHeight="1" x14ac:dyDescent="0.2">
      <c r="B193" s="96"/>
      <c r="C193" s="93"/>
      <c r="D193" s="93"/>
      <c r="E193" s="93"/>
      <c r="F193" s="93"/>
      <c r="G193" s="93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</row>
    <row r="194" spans="2:25" ht="12.75" customHeight="1" x14ac:dyDescent="0.2">
      <c r="B194" s="96"/>
      <c r="C194" s="93"/>
      <c r="D194" s="93"/>
      <c r="E194" s="93"/>
      <c r="F194" s="93"/>
      <c r="G194" s="93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</row>
    <row r="195" spans="2:25" ht="12.75" customHeight="1" x14ac:dyDescent="0.2">
      <c r="B195" s="96"/>
      <c r="C195" s="93"/>
      <c r="D195" s="93"/>
      <c r="E195" s="93"/>
      <c r="F195" s="93"/>
      <c r="G195" s="93"/>
      <c r="H195" s="86"/>
      <c r="I195" s="86"/>
      <c r="J195" s="86"/>
      <c r="K195" s="86"/>
      <c r="L195" s="86"/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</row>
    <row r="196" spans="2:25" ht="12.75" customHeight="1" x14ac:dyDescent="0.2">
      <c r="B196" s="96"/>
      <c r="C196" s="93"/>
      <c r="D196" s="93"/>
      <c r="E196" s="93"/>
      <c r="F196" s="93"/>
      <c r="G196" s="93"/>
      <c r="H196" s="86"/>
      <c r="I196" s="86"/>
      <c r="J196" s="86"/>
      <c r="K196" s="86"/>
      <c r="L196" s="86"/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</row>
    <row r="197" spans="2:25" ht="12.75" customHeight="1" x14ac:dyDescent="0.2">
      <c r="B197" s="96"/>
      <c r="C197" s="93"/>
      <c r="D197" s="93"/>
      <c r="E197" s="93"/>
      <c r="F197" s="93"/>
      <c r="G197" s="93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</row>
    <row r="198" spans="2:25" ht="12.75" customHeight="1" x14ac:dyDescent="0.2">
      <c r="B198" s="96"/>
      <c r="C198" s="93"/>
      <c r="D198" s="93"/>
      <c r="E198" s="93"/>
      <c r="F198" s="93"/>
      <c r="G198" s="93"/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</row>
    <row r="199" spans="2:25" ht="12.75" customHeight="1" x14ac:dyDescent="0.2">
      <c r="B199" s="96"/>
      <c r="C199" s="93"/>
      <c r="D199" s="93"/>
      <c r="E199" s="93"/>
      <c r="F199" s="93"/>
      <c r="G199" s="93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</row>
    <row r="200" spans="2:25" ht="12.75" customHeight="1" x14ac:dyDescent="0.2">
      <c r="B200" s="96"/>
      <c r="C200" s="93"/>
      <c r="D200" s="93"/>
      <c r="E200" s="93"/>
      <c r="F200" s="93"/>
      <c r="G200" s="93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</row>
    <row r="201" spans="2:25" ht="12.75" customHeight="1" x14ac:dyDescent="0.2">
      <c r="B201" s="96"/>
      <c r="C201" s="93"/>
      <c r="D201" s="93"/>
      <c r="E201" s="93"/>
      <c r="F201" s="93"/>
      <c r="G201" s="93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</row>
    <row r="202" spans="2:25" ht="12.75" customHeight="1" x14ac:dyDescent="0.2">
      <c r="B202" s="96"/>
      <c r="C202" s="93"/>
      <c r="D202" s="93"/>
      <c r="E202" s="93"/>
      <c r="F202" s="93"/>
      <c r="G202" s="93"/>
      <c r="H202" s="86"/>
      <c r="I202" s="86"/>
      <c r="J202" s="86"/>
      <c r="K202" s="86"/>
      <c r="L202" s="86"/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</row>
    <row r="203" spans="2:25" ht="12.75" customHeight="1" x14ac:dyDescent="0.2">
      <c r="B203" s="96"/>
      <c r="C203" s="93"/>
      <c r="D203" s="93"/>
      <c r="E203" s="93"/>
      <c r="F203" s="93"/>
      <c r="G203" s="93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</row>
    <row r="204" spans="2:25" ht="12.75" customHeight="1" x14ac:dyDescent="0.2">
      <c r="B204" s="96"/>
      <c r="C204" s="93"/>
      <c r="D204" s="93"/>
      <c r="E204" s="93"/>
      <c r="F204" s="93"/>
      <c r="G204" s="93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</row>
    <row r="205" spans="2:25" ht="12.75" customHeight="1" x14ac:dyDescent="0.2">
      <c r="B205" s="96"/>
      <c r="C205" s="93"/>
      <c r="D205" s="93"/>
      <c r="E205" s="93"/>
      <c r="F205" s="93"/>
      <c r="G205" s="93"/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</row>
    <row r="206" spans="2:25" ht="12.75" customHeight="1" x14ac:dyDescent="0.2">
      <c r="B206" s="96"/>
      <c r="C206" s="93"/>
      <c r="D206" s="93"/>
      <c r="E206" s="93"/>
      <c r="F206" s="93"/>
      <c r="G206" s="93"/>
      <c r="H206" s="86"/>
      <c r="I206" s="86"/>
      <c r="J206" s="86"/>
      <c r="K206" s="86"/>
      <c r="L206" s="86"/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</row>
    <row r="207" spans="2:25" ht="12.75" customHeight="1" x14ac:dyDescent="0.2">
      <c r="B207" s="96"/>
      <c r="C207" s="93"/>
      <c r="D207" s="93"/>
      <c r="E207" s="93"/>
      <c r="F207" s="93"/>
      <c r="G207" s="93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</row>
    <row r="208" spans="2:25" ht="12.75" customHeight="1" x14ac:dyDescent="0.2">
      <c r="B208" s="96"/>
      <c r="C208" s="93"/>
      <c r="D208" s="93"/>
      <c r="E208" s="93"/>
      <c r="F208" s="93"/>
      <c r="G208" s="93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</row>
    <row r="209" spans="2:25" ht="12.75" customHeight="1" x14ac:dyDescent="0.2">
      <c r="B209" s="96"/>
      <c r="C209" s="93"/>
      <c r="D209" s="93"/>
      <c r="E209" s="93"/>
      <c r="F209" s="93"/>
      <c r="G209" s="93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</row>
    <row r="210" spans="2:25" ht="12.75" customHeight="1" x14ac:dyDescent="0.2">
      <c r="B210" s="96"/>
      <c r="C210" s="93"/>
      <c r="D210" s="93"/>
      <c r="E210" s="93"/>
      <c r="F210" s="93"/>
      <c r="G210" s="93"/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</row>
    <row r="211" spans="2:25" ht="12.75" customHeight="1" x14ac:dyDescent="0.2">
      <c r="B211" s="96"/>
      <c r="C211" s="93"/>
      <c r="D211" s="93"/>
      <c r="E211" s="93"/>
      <c r="F211" s="93"/>
      <c r="G211" s="93"/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</row>
    <row r="212" spans="2:25" ht="12.75" customHeight="1" x14ac:dyDescent="0.2">
      <c r="B212" s="96"/>
      <c r="C212" s="93"/>
      <c r="D212" s="93"/>
      <c r="E212" s="93"/>
      <c r="F212" s="93"/>
      <c r="G212" s="93"/>
      <c r="H212" s="86"/>
      <c r="I212" s="86"/>
      <c r="J212" s="86"/>
      <c r="K212" s="86"/>
      <c r="L212" s="86"/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</row>
    <row r="213" spans="2:25" ht="12.75" customHeight="1" x14ac:dyDescent="0.2">
      <c r="B213" s="96"/>
      <c r="C213" s="93"/>
      <c r="D213" s="93"/>
      <c r="E213" s="93"/>
      <c r="F213" s="93"/>
      <c r="G213" s="93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</row>
    <row r="214" spans="2:25" ht="12.75" customHeight="1" x14ac:dyDescent="0.2">
      <c r="B214" s="96"/>
      <c r="C214" s="93"/>
      <c r="D214" s="93"/>
      <c r="E214" s="93"/>
      <c r="F214" s="93"/>
      <c r="G214" s="93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</row>
    <row r="215" spans="2:25" ht="12.75" customHeight="1" x14ac:dyDescent="0.2">
      <c r="B215" s="96"/>
      <c r="C215" s="93"/>
      <c r="D215" s="93"/>
      <c r="E215" s="93"/>
      <c r="F215" s="93"/>
      <c r="G215" s="93"/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</row>
    <row r="216" spans="2:25" ht="12.75" customHeight="1" x14ac:dyDescent="0.2">
      <c r="B216" s="96"/>
      <c r="C216" s="93"/>
      <c r="D216" s="93"/>
      <c r="E216" s="93"/>
      <c r="F216" s="93"/>
      <c r="G216" s="93"/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</row>
    <row r="217" spans="2:25" ht="12.75" customHeight="1" x14ac:dyDescent="0.2">
      <c r="B217" s="96"/>
      <c r="C217" s="93"/>
      <c r="D217" s="93"/>
      <c r="E217" s="93"/>
      <c r="F217" s="93"/>
      <c r="G217" s="93"/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</row>
    <row r="218" spans="2:25" ht="12.75" customHeight="1" x14ac:dyDescent="0.2">
      <c r="B218" s="96"/>
      <c r="C218" s="93"/>
      <c r="D218" s="93"/>
      <c r="E218" s="93"/>
      <c r="F218" s="93"/>
      <c r="G218" s="93"/>
      <c r="H218" s="86"/>
      <c r="I218" s="86"/>
      <c r="J218" s="86"/>
      <c r="K218" s="86"/>
      <c r="L218" s="86"/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</row>
    <row r="219" spans="2:25" ht="12.75" customHeight="1" x14ac:dyDescent="0.2">
      <c r="B219" s="96"/>
      <c r="C219" s="93"/>
      <c r="D219" s="93"/>
      <c r="E219" s="93"/>
      <c r="F219" s="93"/>
      <c r="G219" s="93"/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</row>
    <row r="220" spans="2:25" ht="12.75" customHeight="1" x14ac:dyDescent="0.2">
      <c r="B220" s="96"/>
      <c r="C220" s="93"/>
      <c r="D220" s="93"/>
      <c r="E220" s="93"/>
      <c r="F220" s="93"/>
      <c r="G220" s="93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</row>
    <row r="221" spans="2:25" ht="12.75" customHeight="1" x14ac:dyDescent="0.2">
      <c r="B221" s="96"/>
      <c r="C221" s="93"/>
      <c r="D221" s="93"/>
      <c r="E221" s="93"/>
      <c r="F221" s="93"/>
      <c r="G221" s="93"/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</row>
    <row r="222" spans="2:25" ht="12.75" customHeight="1" x14ac:dyDescent="0.2">
      <c r="B222" s="96"/>
      <c r="C222" s="93"/>
      <c r="D222" s="93"/>
      <c r="E222" s="93"/>
      <c r="F222" s="93"/>
      <c r="G222" s="93"/>
      <c r="H222" s="86"/>
      <c r="I222" s="86"/>
      <c r="J222" s="86"/>
      <c r="K222" s="86"/>
      <c r="L222" s="86"/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</row>
    <row r="223" spans="2:25" ht="12.75" customHeight="1" x14ac:dyDescent="0.2">
      <c r="B223" s="96"/>
      <c r="C223" s="93"/>
      <c r="D223" s="93"/>
      <c r="E223" s="93"/>
      <c r="F223" s="93"/>
      <c r="G223" s="93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</row>
    <row r="224" spans="2:25" ht="12.75" customHeight="1" x14ac:dyDescent="0.2">
      <c r="B224" s="96"/>
      <c r="C224" s="93"/>
      <c r="D224" s="93"/>
      <c r="E224" s="93"/>
      <c r="F224" s="93"/>
      <c r="G224" s="93"/>
      <c r="H224" s="86"/>
      <c r="I224" s="86"/>
      <c r="J224" s="86"/>
      <c r="K224" s="86"/>
      <c r="L224" s="86"/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</row>
    <row r="225" spans="2:25" ht="12.75" customHeight="1" x14ac:dyDescent="0.2">
      <c r="B225" s="96"/>
      <c r="C225" s="93"/>
      <c r="D225" s="93"/>
      <c r="E225" s="93"/>
      <c r="F225" s="93"/>
      <c r="G225" s="93"/>
      <c r="H225" s="86"/>
      <c r="I225" s="86"/>
      <c r="J225" s="86"/>
      <c r="K225" s="86"/>
      <c r="L225" s="86"/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</row>
    <row r="226" spans="2:25" ht="12.75" customHeight="1" x14ac:dyDescent="0.2">
      <c r="B226" s="96"/>
      <c r="C226" s="93"/>
      <c r="D226" s="93"/>
      <c r="E226" s="93"/>
      <c r="F226" s="93"/>
      <c r="G226" s="93"/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</row>
    <row r="227" spans="2:25" ht="12.75" customHeight="1" x14ac:dyDescent="0.2">
      <c r="B227" s="96"/>
      <c r="C227" s="93"/>
      <c r="D227" s="93"/>
      <c r="E227" s="93"/>
      <c r="F227" s="93"/>
      <c r="G227" s="93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</row>
    <row r="228" spans="2:25" ht="12.75" customHeight="1" x14ac:dyDescent="0.2">
      <c r="B228" s="97"/>
      <c r="C228" s="93"/>
      <c r="D228" s="93"/>
      <c r="E228" s="93"/>
      <c r="F228" s="93"/>
      <c r="G228" s="93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</row>
    <row r="229" spans="2:25" ht="12.75" customHeight="1" x14ac:dyDescent="0.2">
      <c r="B229" s="97"/>
      <c r="C229" s="93"/>
      <c r="D229" s="93"/>
      <c r="E229" s="93"/>
      <c r="F229" s="93"/>
      <c r="G229" s="93"/>
      <c r="H229" s="86"/>
      <c r="I229" s="86"/>
      <c r="J229" s="86"/>
      <c r="K229" s="86"/>
      <c r="L229" s="86"/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</row>
    <row r="230" spans="2:25" ht="12.75" customHeight="1" x14ac:dyDescent="0.2">
      <c r="B230" s="97"/>
      <c r="C230" s="93"/>
      <c r="D230" s="93"/>
      <c r="E230" s="93"/>
      <c r="F230" s="93"/>
      <c r="G230" s="93"/>
      <c r="H230" s="86"/>
      <c r="I230" s="86"/>
      <c r="J230" s="86"/>
      <c r="K230" s="86"/>
      <c r="L230" s="86"/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</row>
    <row r="231" spans="2:25" ht="12.75" customHeight="1" x14ac:dyDescent="0.2">
      <c r="B231" s="97"/>
      <c r="C231" s="93"/>
      <c r="D231" s="93"/>
      <c r="E231" s="93"/>
      <c r="F231" s="93"/>
      <c r="G231" s="93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</row>
    <row r="232" spans="2:25" ht="12.75" customHeight="1" x14ac:dyDescent="0.2">
      <c r="B232" s="97"/>
      <c r="C232" s="93"/>
      <c r="D232" s="93"/>
      <c r="E232" s="93"/>
      <c r="F232" s="93"/>
      <c r="G232" s="93"/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</row>
    <row r="233" spans="2:25" ht="12.75" customHeight="1" x14ac:dyDescent="0.2">
      <c r="B233" s="97"/>
      <c r="C233" s="93"/>
      <c r="D233" s="93"/>
      <c r="E233" s="93"/>
      <c r="F233" s="93"/>
      <c r="G233" s="93"/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</row>
    <row r="234" spans="2:25" ht="12.75" customHeight="1" x14ac:dyDescent="0.2">
      <c r="B234" s="97"/>
      <c r="C234" s="93"/>
      <c r="D234" s="93"/>
      <c r="E234" s="93"/>
      <c r="F234" s="93"/>
      <c r="G234" s="93"/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</row>
    <row r="235" spans="2:25" ht="12.75" customHeight="1" x14ac:dyDescent="0.2">
      <c r="B235" s="97"/>
      <c r="C235" s="93"/>
      <c r="D235" s="93"/>
      <c r="E235" s="93"/>
      <c r="F235" s="93"/>
      <c r="G235" s="93"/>
      <c r="H235" s="86"/>
      <c r="I235" s="86"/>
      <c r="J235" s="86"/>
      <c r="K235" s="86"/>
      <c r="L235" s="86"/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</row>
    <row r="236" spans="2:25" ht="12.75" customHeight="1" x14ac:dyDescent="0.2">
      <c r="B236" s="97"/>
      <c r="C236" s="93"/>
      <c r="D236" s="93"/>
      <c r="E236" s="93"/>
      <c r="F236" s="93"/>
      <c r="G236" s="93"/>
      <c r="H236" s="86"/>
      <c r="I236" s="86"/>
      <c r="J236" s="86"/>
      <c r="K236" s="86"/>
      <c r="L236" s="86"/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</row>
    <row r="237" spans="2:25" ht="12.75" customHeight="1" x14ac:dyDescent="0.2">
      <c r="B237" s="97"/>
      <c r="C237" s="93"/>
      <c r="D237" s="93"/>
      <c r="E237" s="93"/>
      <c r="F237" s="93"/>
      <c r="G237" s="93"/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</row>
    <row r="238" spans="2:25" ht="12.75" customHeight="1" x14ac:dyDescent="0.2">
      <c r="B238" s="97"/>
      <c r="C238" s="93"/>
      <c r="D238" s="93"/>
      <c r="E238" s="93"/>
      <c r="F238" s="93"/>
      <c r="G238" s="93"/>
      <c r="H238" s="86"/>
      <c r="I238" s="86"/>
      <c r="J238" s="86"/>
      <c r="K238" s="86"/>
      <c r="L238" s="86"/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</row>
    <row r="239" spans="2:25" ht="12.75" customHeight="1" x14ac:dyDescent="0.2">
      <c r="B239" s="97"/>
      <c r="C239" s="93"/>
      <c r="D239" s="93"/>
      <c r="E239" s="93"/>
      <c r="F239" s="93"/>
      <c r="G239" s="93"/>
      <c r="H239" s="86"/>
      <c r="I239" s="86"/>
      <c r="J239" s="86"/>
      <c r="K239" s="86"/>
      <c r="L239" s="86"/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</row>
    <row r="240" spans="2:25" ht="12.75" customHeight="1" x14ac:dyDescent="0.2">
      <c r="B240" s="97"/>
      <c r="C240" s="93"/>
      <c r="D240" s="93"/>
      <c r="E240" s="93"/>
      <c r="F240" s="93"/>
      <c r="G240" s="93"/>
      <c r="H240" s="86"/>
      <c r="I240" s="86"/>
      <c r="J240" s="86"/>
      <c r="K240" s="86"/>
      <c r="L240" s="86"/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</row>
    <row r="241" spans="2:25" ht="12.75" customHeight="1" x14ac:dyDescent="0.2">
      <c r="B241" s="97"/>
      <c r="C241" s="93"/>
      <c r="D241" s="93"/>
      <c r="E241" s="93"/>
      <c r="F241" s="93"/>
      <c r="G241" s="93"/>
      <c r="H241" s="86"/>
      <c r="I241" s="86"/>
      <c r="J241" s="86"/>
      <c r="K241" s="86"/>
      <c r="L241" s="86"/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</row>
    <row r="242" spans="2:25" ht="12.75" customHeight="1" x14ac:dyDescent="0.2">
      <c r="B242" s="97"/>
      <c r="C242" s="93"/>
      <c r="D242" s="93"/>
      <c r="E242" s="93"/>
      <c r="F242" s="93"/>
      <c r="G242" s="93"/>
      <c r="H242" s="86"/>
      <c r="I242" s="86"/>
      <c r="J242" s="86"/>
      <c r="K242" s="86"/>
      <c r="L242" s="86"/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</row>
    <row r="243" spans="2:25" ht="12.75" customHeight="1" x14ac:dyDescent="0.2">
      <c r="B243" s="97"/>
      <c r="C243" s="93"/>
      <c r="D243" s="93"/>
      <c r="E243" s="93"/>
      <c r="F243" s="93"/>
      <c r="G243" s="93"/>
      <c r="H243" s="86"/>
      <c r="I243" s="86"/>
      <c r="J243" s="86"/>
      <c r="K243" s="86"/>
      <c r="L243" s="86"/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</row>
    <row r="244" spans="2:25" ht="12.75" customHeight="1" x14ac:dyDescent="0.2">
      <c r="B244" s="97"/>
      <c r="C244" s="93"/>
      <c r="D244" s="93"/>
      <c r="E244" s="93"/>
      <c r="F244" s="93"/>
      <c r="G244" s="93"/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</row>
    <row r="245" spans="2:25" ht="12.75" customHeight="1" x14ac:dyDescent="0.2">
      <c r="B245" s="97"/>
      <c r="C245" s="93"/>
      <c r="D245" s="93"/>
      <c r="E245" s="93"/>
      <c r="F245" s="93"/>
      <c r="G245" s="93"/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</row>
    <row r="246" spans="2:25" ht="12.75" customHeight="1" x14ac:dyDescent="0.2">
      <c r="B246" s="97"/>
      <c r="C246" s="93"/>
      <c r="D246" s="93"/>
      <c r="E246" s="93"/>
      <c r="F246" s="93"/>
      <c r="G246" s="93"/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</row>
    <row r="247" spans="2:25" ht="12.75" customHeight="1" x14ac:dyDescent="0.2">
      <c r="B247" s="97"/>
      <c r="C247" s="93"/>
      <c r="D247" s="93"/>
      <c r="E247" s="93"/>
      <c r="F247" s="93"/>
      <c r="G247" s="93"/>
      <c r="H247" s="86"/>
      <c r="I247" s="86"/>
      <c r="J247" s="86"/>
      <c r="K247" s="86"/>
      <c r="L247" s="86"/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</row>
    <row r="248" spans="2:25" ht="12.75" customHeight="1" x14ac:dyDescent="0.2">
      <c r="B248" s="97"/>
      <c r="C248" s="93"/>
      <c r="D248" s="93"/>
      <c r="E248" s="93"/>
      <c r="F248" s="93"/>
      <c r="G248" s="93"/>
      <c r="H248" s="86"/>
      <c r="I248" s="86"/>
      <c r="J248" s="86"/>
      <c r="K248" s="86"/>
      <c r="L248" s="86"/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</row>
    <row r="249" spans="2:25" ht="12.75" customHeight="1" x14ac:dyDescent="0.2">
      <c r="B249" s="97"/>
      <c r="C249" s="93"/>
      <c r="D249" s="93"/>
      <c r="E249" s="93"/>
      <c r="F249" s="93"/>
      <c r="G249" s="93"/>
      <c r="H249" s="86"/>
      <c r="I249" s="86"/>
      <c r="J249" s="86"/>
      <c r="K249" s="86"/>
      <c r="L249" s="86"/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</row>
    <row r="250" spans="2:25" ht="12.75" customHeight="1" x14ac:dyDescent="0.2">
      <c r="B250" s="97"/>
      <c r="C250" s="93"/>
      <c r="D250" s="93"/>
      <c r="E250" s="93"/>
      <c r="F250" s="93"/>
      <c r="G250" s="93"/>
      <c r="H250" s="86"/>
      <c r="I250" s="86"/>
      <c r="J250" s="86"/>
      <c r="K250" s="86"/>
      <c r="L250" s="86"/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</row>
    <row r="251" spans="2:25" ht="12.75" customHeight="1" x14ac:dyDescent="0.2">
      <c r="B251" s="97"/>
      <c r="C251" s="93"/>
      <c r="D251" s="93"/>
      <c r="E251" s="93"/>
      <c r="F251" s="93"/>
      <c r="G251" s="93"/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</row>
    <row r="252" spans="2:25" ht="12.75" customHeight="1" x14ac:dyDescent="0.2">
      <c r="B252" s="97"/>
      <c r="C252" s="93"/>
      <c r="D252" s="93"/>
      <c r="E252" s="93"/>
      <c r="F252" s="93"/>
      <c r="G252" s="93"/>
      <c r="H252" s="86"/>
      <c r="I252" s="86"/>
      <c r="J252" s="86"/>
      <c r="K252" s="86"/>
      <c r="L252" s="86"/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</row>
    <row r="253" spans="2:25" ht="12.75" customHeight="1" x14ac:dyDescent="0.2">
      <c r="B253" s="97"/>
      <c r="C253" s="93"/>
      <c r="D253" s="93"/>
      <c r="E253" s="93"/>
      <c r="F253" s="93"/>
      <c r="G253" s="93"/>
      <c r="H253" s="86"/>
      <c r="I253" s="86"/>
      <c r="J253" s="86"/>
      <c r="K253" s="86"/>
      <c r="L253" s="86"/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</row>
    <row r="254" spans="2:25" ht="12.75" customHeight="1" x14ac:dyDescent="0.2">
      <c r="B254" s="97"/>
      <c r="C254" s="93"/>
      <c r="D254" s="93"/>
      <c r="E254" s="93"/>
      <c r="F254" s="93"/>
      <c r="G254" s="93"/>
      <c r="H254" s="86"/>
      <c r="I254" s="86"/>
      <c r="J254" s="86"/>
      <c r="K254" s="86"/>
      <c r="L254" s="86"/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</row>
    <row r="255" spans="2:25" ht="12.75" customHeight="1" x14ac:dyDescent="0.2">
      <c r="B255" s="97"/>
      <c r="C255" s="93"/>
      <c r="D255" s="93"/>
      <c r="E255" s="93"/>
      <c r="F255" s="93"/>
      <c r="G255" s="93"/>
      <c r="H255" s="86"/>
      <c r="I255" s="86"/>
      <c r="J255" s="86"/>
      <c r="K255" s="86"/>
      <c r="L255" s="86"/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</row>
    <row r="256" spans="2:25" ht="12.75" customHeight="1" x14ac:dyDescent="0.2">
      <c r="B256" s="97"/>
      <c r="C256" s="93"/>
      <c r="D256" s="93"/>
      <c r="E256" s="93"/>
      <c r="F256" s="93"/>
      <c r="G256" s="93"/>
      <c r="H256" s="86"/>
      <c r="I256" s="86"/>
      <c r="J256" s="86"/>
      <c r="K256" s="86"/>
      <c r="L256" s="86"/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</row>
    <row r="257" spans="2:25" ht="12.75" customHeight="1" x14ac:dyDescent="0.2">
      <c r="B257" s="97"/>
      <c r="C257" s="93"/>
      <c r="D257" s="93"/>
      <c r="E257" s="93"/>
      <c r="F257" s="93"/>
      <c r="G257" s="93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</row>
    <row r="258" spans="2:25" ht="12.75" customHeight="1" x14ac:dyDescent="0.2">
      <c r="B258" s="97"/>
      <c r="C258" s="93"/>
      <c r="D258" s="93"/>
      <c r="E258" s="93"/>
      <c r="F258" s="93"/>
      <c r="G258" s="93"/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</row>
    <row r="259" spans="2:25" ht="12.75" customHeight="1" x14ac:dyDescent="0.2">
      <c r="B259" s="97"/>
      <c r="C259" s="93"/>
      <c r="D259" s="93"/>
      <c r="E259" s="93"/>
      <c r="F259" s="93"/>
      <c r="G259" s="93"/>
      <c r="H259" s="86"/>
      <c r="I259" s="86"/>
      <c r="J259" s="86"/>
      <c r="K259" s="86"/>
      <c r="L259" s="86"/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</row>
    <row r="260" spans="2:25" ht="12.75" customHeight="1" x14ac:dyDescent="0.2">
      <c r="B260" s="97"/>
      <c r="C260" s="93"/>
      <c r="D260" s="93"/>
      <c r="E260" s="93"/>
      <c r="F260" s="93"/>
      <c r="G260" s="93"/>
      <c r="H260" s="86"/>
      <c r="I260" s="86"/>
      <c r="J260" s="86"/>
      <c r="K260" s="86"/>
      <c r="L260" s="86"/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</row>
    <row r="261" spans="2:25" ht="12.75" customHeight="1" x14ac:dyDescent="0.2">
      <c r="B261" s="97"/>
      <c r="C261" s="93"/>
      <c r="D261" s="93"/>
      <c r="E261" s="93"/>
      <c r="F261" s="93"/>
      <c r="G261" s="93"/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</row>
    <row r="262" spans="2:25" ht="12.75" customHeight="1" x14ac:dyDescent="0.2">
      <c r="B262" s="97"/>
      <c r="C262" s="93"/>
      <c r="D262" s="93"/>
      <c r="E262" s="93"/>
      <c r="F262" s="93"/>
      <c r="G262" s="93"/>
      <c r="H262" s="86"/>
      <c r="I262" s="86"/>
      <c r="J262" s="86"/>
      <c r="K262" s="86"/>
      <c r="L262" s="86"/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</row>
    <row r="263" spans="2:25" ht="12.75" customHeight="1" x14ac:dyDescent="0.2">
      <c r="B263" s="97"/>
      <c r="C263" s="93"/>
      <c r="D263" s="93"/>
      <c r="E263" s="93"/>
      <c r="F263" s="93"/>
      <c r="G263" s="93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</row>
    <row r="264" spans="2:25" ht="12.75" customHeight="1" x14ac:dyDescent="0.2">
      <c r="B264" s="97"/>
      <c r="C264" s="93"/>
      <c r="D264" s="93"/>
      <c r="E264" s="93"/>
      <c r="F264" s="93"/>
      <c r="G264" s="93"/>
      <c r="H264" s="86"/>
      <c r="I264" s="86"/>
      <c r="J264" s="86"/>
      <c r="K264" s="86"/>
      <c r="L264" s="86"/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</row>
    <row r="265" spans="2:25" ht="12.75" customHeight="1" x14ac:dyDescent="0.2">
      <c r="B265" s="97"/>
      <c r="C265" s="93"/>
      <c r="D265" s="93"/>
      <c r="E265" s="93"/>
      <c r="F265" s="93"/>
      <c r="G265" s="93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</row>
    <row r="266" spans="2:25" ht="12.75" customHeight="1" x14ac:dyDescent="0.2">
      <c r="B266" s="97"/>
      <c r="C266" s="93"/>
      <c r="D266" s="93"/>
      <c r="E266" s="93"/>
      <c r="F266" s="93"/>
      <c r="G266" s="93"/>
      <c r="H266" s="86"/>
      <c r="I266" s="86"/>
      <c r="J266" s="86"/>
      <c r="K266" s="86"/>
      <c r="L266" s="86"/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</row>
    <row r="267" spans="2:25" ht="12.75" customHeight="1" x14ac:dyDescent="0.2">
      <c r="B267" s="97"/>
      <c r="C267" s="93"/>
      <c r="D267" s="93"/>
      <c r="E267" s="93"/>
      <c r="F267" s="93"/>
      <c r="G267" s="93"/>
      <c r="H267" s="86"/>
      <c r="I267" s="86"/>
      <c r="J267" s="86"/>
      <c r="K267" s="86"/>
      <c r="L267" s="86"/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</row>
    <row r="268" spans="2:25" ht="12.75" customHeight="1" x14ac:dyDescent="0.2">
      <c r="B268" s="97"/>
      <c r="C268" s="93"/>
      <c r="D268" s="93"/>
      <c r="E268" s="93"/>
      <c r="F268" s="93"/>
      <c r="G268" s="93"/>
      <c r="H268" s="86"/>
      <c r="I268" s="86"/>
      <c r="J268" s="86"/>
      <c r="K268" s="86"/>
      <c r="L268" s="86"/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</row>
    <row r="269" spans="2:25" ht="12.75" customHeight="1" x14ac:dyDescent="0.2">
      <c r="B269" s="97"/>
      <c r="C269" s="93"/>
      <c r="D269" s="93"/>
      <c r="E269" s="93"/>
      <c r="F269" s="93"/>
      <c r="G269" s="93"/>
      <c r="H269" s="86"/>
      <c r="I269" s="86"/>
      <c r="J269" s="86"/>
      <c r="K269" s="86"/>
      <c r="L269" s="86"/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</row>
    <row r="270" spans="2:25" ht="15.75" customHeight="1" x14ac:dyDescent="0.2">
      <c r="B270" s="86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</row>
    <row r="271" spans="2:25" ht="15.75" customHeight="1" x14ac:dyDescent="0.2">
      <c r="B271" s="86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</row>
    <row r="272" spans="2:25" ht="15.75" customHeight="1" x14ac:dyDescent="0.2">
      <c r="B272" s="86"/>
      <c r="C272" s="86"/>
      <c r="D272" s="86"/>
      <c r="E272" s="86"/>
      <c r="F272" s="86"/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</row>
    <row r="273" spans="2:25" ht="15.75" customHeight="1" x14ac:dyDescent="0.2">
      <c r="B273" s="86"/>
      <c r="C273" s="86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</row>
    <row r="274" spans="2:25" ht="15.75" customHeight="1" x14ac:dyDescent="0.2">
      <c r="B274" s="86"/>
      <c r="C274" s="86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</row>
    <row r="275" spans="2:25" ht="15.75" customHeight="1" x14ac:dyDescent="0.2">
      <c r="B275" s="86"/>
      <c r="C275" s="86"/>
      <c r="D275" s="86"/>
      <c r="E275" s="86"/>
      <c r="F275" s="86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</row>
    <row r="276" spans="2:25" ht="15.75" customHeight="1" x14ac:dyDescent="0.2">
      <c r="B276" s="86"/>
      <c r="C276" s="86"/>
      <c r="D276" s="86"/>
      <c r="E276" s="86"/>
      <c r="F276" s="86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</row>
    <row r="277" spans="2:25" ht="15.75" customHeight="1" x14ac:dyDescent="0.2">
      <c r="B277" s="86"/>
      <c r="C277" s="86"/>
      <c r="D277" s="86"/>
      <c r="E277" s="86"/>
      <c r="F277" s="86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</row>
    <row r="278" spans="2:25" ht="15.75" customHeight="1" x14ac:dyDescent="0.2">
      <c r="B278" s="86"/>
      <c r="C278" s="86"/>
      <c r="D278" s="86"/>
      <c r="E278" s="86"/>
      <c r="F278" s="86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</row>
    <row r="279" spans="2:25" ht="15.75" customHeight="1" x14ac:dyDescent="0.2">
      <c r="B279" s="86"/>
      <c r="C279" s="86"/>
      <c r="D279" s="86"/>
      <c r="E279" s="86"/>
      <c r="F279" s="86"/>
      <c r="G279" s="86"/>
      <c r="H279" s="86"/>
      <c r="I279" s="86"/>
      <c r="J279" s="86"/>
      <c r="K279" s="86"/>
      <c r="L279" s="86"/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</row>
    <row r="280" spans="2:25" ht="15.75" customHeight="1" x14ac:dyDescent="0.2">
      <c r="B280" s="86"/>
      <c r="C280" s="86"/>
      <c r="D280" s="86"/>
      <c r="E280" s="86"/>
      <c r="F280" s="86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</row>
    <row r="281" spans="2:25" ht="15.75" customHeight="1" x14ac:dyDescent="0.2"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6"/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</row>
    <row r="282" spans="2:25" ht="15.75" customHeight="1" x14ac:dyDescent="0.2">
      <c r="B282" s="86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</row>
    <row r="283" spans="2:25" ht="15.75" customHeight="1" x14ac:dyDescent="0.2">
      <c r="B283" s="86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</row>
    <row r="284" spans="2:25" ht="15.75" customHeight="1" x14ac:dyDescent="0.2">
      <c r="B284" s="86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</row>
    <row r="285" spans="2:25" ht="15.75" customHeight="1" x14ac:dyDescent="0.2">
      <c r="B285" s="86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</row>
    <row r="286" spans="2:25" ht="15.75" customHeight="1" x14ac:dyDescent="0.2">
      <c r="B286" s="86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</row>
    <row r="287" spans="2:25" ht="15.75" customHeight="1" x14ac:dyDescent="0.2">
      <c r="B287" s="86"/>
      <c r="C287" s="86"/>
      <c r="D287" s="86"/>
      <c r="E287" s="86"/>
      <c r="F287" s="86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</row>
    <row r="288" spans="2:25" ht="15.75" customHeight="1" x14ac:dyDescent="0.2">
      <c r="B288" s="86"/>
      <c r="C288" s="86"/>
      <c r="D288" s="86"/>
      <c r="E288" s="86"/>
      <c r="F288" s="86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</row>
    <row r="289" spans="2:25" ht="15.75" customHeight="1" x14ac:dyDescent="0.2">
      <c r="B289" s="86"/>
      <c r="C289" s="86"/>
      <c r="D289" s="86"/>
      <c r="E289" s="86"/>
      <c r="F289" s="86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</row>
    <row r="290" spans="2:25" ht="15.75" customHeight="1" x14ac:dyDescent="0.2">
      <c r="B290" s="86"/>
      <c r="C290" s="86"/>
      <c r="D290" s="86"/>
      <c r="E290" s="86"/>
      <c r="F290" s="86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</row>
    <row r="291" spans="2:25" ht="15.75" customHeight="1" x14ac:dyDescent="0.2">
      <c r="B291" s="86"/>
      <c r="C291" s="86"/>
      <c r="D291" s="86"/>
      <c r="E291" s="86"/>
      <c r="F291" s="86"/>
      <c r="G291" s="86"/>
      <c r="H291" s="86"/>
      <c r="I291" s="86"/>
      <c r="J291" s="86"/>
      <c r="K291" s="86"/>
      <c r="L291" s="86"/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</row>
    <row r="292" spans="2:25" ht="15.75" customHeight="1" x14ac:dyDescent="0.2">
      <c r="B292" s="86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</row>
    <row r="293" spans="2:25" ht="15.75" customHeight="1" x14ac:dyDescent="0.2">
      <c r="B293" s="86"/>
      <c r="C293" s="86"/>
      <c r="D293" s="86"/>
      <c r="E293" s="86"/>
      <c r="F293" s="86"/>
      <c r="G293" s="86"/>
      <c r="H293" s="86"/>
      <c r="I293" s="86"/>
      <c r="J293" s="86"/>
      <c r="K293" s="86"/>
      <c r="L293" s="86"/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</row>
    <row r="294" spans="2:25" ht="15.75" customHeight="1" x14ac:dyDescent="0.2">
      <c r="B294" s="86"/>
      <c r="C294" s="86"/>
      <c r="D294" s="86"/>
      <c r="E294" s="86"/>
      <c r="F294" s="86"/>
      <c r="G294" s="86"/>
      <c r="H294" s="86"/>
      <c r="I294" s="86"/>
      <c r="J294" s="86"/>
      <c r="K294" s="86"/>
      <c r="L294" s="86"/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</row>
    <row r="295" spans="2:25" ht="15.75" customHeight="1" x14ac:dyDescent="0.2">
      <c r="B295" s="86"/>
      <c r="C295" s="86"/>
      <c r="D295" s="86"/>
      <c r="E295" s="86"/>
      <c r="F295" s="86"/>
      <c r="G295" s="86"/>
      <c r="H295" s="86"/>
      <c r="I295" s="86"/>
      <c r="J295" s="86"/>
      <c r="K295" s="86"/>
      <c r="L295" s="86"/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</row>
    <row r="296" spans="2:25" ht="15.75" customHeight="1" x14ac:dyDescent="0.2">
      <c r="B296" s="86"/>
      <c r="C296" s="86"/>
      <c r="D296" s="86"/>
      <c r="E296" s="86"/>
      <c r="F296" s="86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</row>
    <row r="297" spans="2:25" ht="15.75" customHeight="1" x14ac:dyDescent="0.2">
      <c r="B297" s="86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</row>
    <row r="298" spans="2:25" ht="15.75" customHeight="1" x14ac:dyDescent="0.2">
      <c r="B298" s="86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</row>
    <row r="299" spans="2:25" ht="15.75" customHeight="1" x14ac:dyDescent="0.2">
      <c r="B299" s="86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</row>
    <row r="300" spans="2:25" ht="15.75" customHeight="1" x14ac:dyDescent="0.2">
      <c r="B300" s="86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</row>
    <row r="301" spans="2:25" ht="15.75" customHeight="1" x14ac:dyDescent="0.2">
      <c r="B301" s="86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</row>
    <row r="302" spans="2:25" ht="15.75" customHeight="1" x14ac:dyDescent="0.2">
      <c r="B302" s="86"/>
      <c r="C302" s="86"/>
      <c r="D302" s="86"/>
      <c r="E302" s="86"/>
      <c r="F302" s="86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</row>
    <row r="303" spans="2:25" ht="15.75" customHeight="1" x14ac:dyDescent="0.2">
      <c r="B303" s="86"/>
      <c r="C303" s="86"/>
      <c r="D303" s="86"/>
      <c r="E303" s="86"/>
      <c r="F303" s="86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</row>
    <row r="304" spans="2:25" ht="15.75" customHeight="1" x14ac:dyDescent="0.2">
      <c r="B304" s="86"/>
      <c r="C304" s="86"/>
      <c r="D304" s="86"/>
      <c r="E304" s="86"/>
      <c r="F304" s="86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</row>
    <row r="305" spans="2:25" ht="15.75" customHeight="1" x14ac:dyDescent="0.2">
      <c r="B305" s="86"/>
      <c r="C305" s="86"/>
      <c r="D305" s="86"/>
      <c r="E305" s="86"/>
      <c r="F305" s="86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</row>
    <row r="306" spans="2:25" ht="15.75" customHeight="1" x14ac:dyDescent="0.2">
      <c r="B306" s="86"/>
      <c r="C306" s="86"/>
      <c r="D306" s="86"/>
      <c r="E306" s="86"/>
      <c r="F306" s="86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</row>
    <row r="307" spans="2:25" ht="15.75" customHeight="1" x14ac:dyDescent="0.2">
      <c r="B307" s="86"/>
      <c r="C307" s="86"/>
      <c r="D307" s="86"/>
      <c r="E307" s="86"/>
      <c r="F307" s="86"/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</row>
    <row r="308" spans="2:25" ht="15.75" customHeight="1" x14ac:dyDescent="0.2">
      <c r="B308" s="86"/>
      <c r="C308" s="86"/>
      <c r="D308" s="86"/>
      <c r="E308" s="86"/>
      <c r="F308" s="86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</row>
    <row r="309" spans="2:25" ht="15.75" customHeight="1" x14ac:dyDescent="0.2">
      <c r="B309" s="86"/>
      <c r="C309" s="86"/>
      <c r="D309" s="86"/>
      <c r="E309" s="86"/>
      <c r="F309" s="86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</row>
    <row r="310" spans="2:25" ht="15.75" customHeight="1" x14ac:dyDescent="0.2">
      <c r="B310" s="86"/>
      <c r="C310" s="86"/>
      <c r="D310" s="86"/>
      <c r="E310" s="86"/>
      <c r="F310" s="86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</row>
    <row r="311" spans="2:25" ht="15.75" customHeight="1" x14ac:dyDescent="0.2">
      <c r="B311" s="86"/>
      <c r="C311" s="86"/>
      <c r="D311" s="86"/>
      <c r="E311" s="86"/>
      <c r="F311" s="86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</row>
    <row r="312" spans="2:25" ht="15.75" customHeight="1" x14ac:dyDescent="0.2">
      <c r="B312" s="86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</row>
    <row r="313" spans="2:25" ht="15.75" customHeight="1" x14ac:dyDescent="0.2">
      <c r="B313" s="86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</row>
    <row r="314" spans="2:25" ht="15.75" customHeight="1" x14ac:dyDescent="0.2">
      <c r="B314" s="86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</row>
    <row r="315" spans="2:25" ht="15.75" customHeight="1" x14ac:dyDescent="0.2">
      <c r="B315" s="86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</row>
    <row r="316" spans="2:25" ht="15.75" customHeight="1" x14ac:dyDescent="0.2">
      <c r="B316" s="86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</row>
    <row r="317" spans="2:25" ht="15.75" customHeight="1" x14ac:dyDescent="0.2">
      <c r="B317" s="86"/>
      <c r="C317" s="86"/>
      <c r="D317" s="86"/>
      <c r="E317" s="86"/>
      <c r="F317" s="86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</row>
    <row r="318" spans="2:25" ht="15.75" customHeight="1" x14ac:dyDescent="0.2">
      <c r="B318" s="86"/>
      <c r="C318" s="86"/>
      <c r="D318" s="86"/>
      <c r="E318" s="86"/>
      <c r="F318" s="86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</row>
    <row r="319" spans="2:25" ht="15.75" customHeight="1" x14ac:dyDescent="0.2">
      <c r="B319" s="86"/>
      <c r="C319" s="86"/>
      <c r="D319" s="86"/>
      <c r="E319" s="86"/>
      <c r="F319" s="86"/>
      <c r="G319" s="86"/>
      <c r="H319" s="86"/>
      <c r="I319" s="86"/>
      <c r="J319" s="86"/>
      <c r="K319" s="86"/>
      <c r="L319" s="86"/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</row>
    <row r="320" spans="2:25" ht="15.75" customHeight="1" x14ac:dyDescent="0.2">
      <c r="B320" s="86"/>
      <c r="C320" s="86"/>
      <c r="D320" s="86"/>
      <c r="E320" s="86"/>
      <c r="F320" s="86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</row>
    <row r="321" spans="2:25" ht="15.75" customHeight="1" x14ac:dyDescent="0.2">
      <c r="B321" s="86"/>
      <c r="C321" s="86"/>
      <c r="D321" s="86"/>
      <c r="E321" s="86"/>
      <c r="F321" s="86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</row>
    <row r="322" spans="2:25" ht="15.75" customHeight="1" x14ac:dyDescent="0.2">
      <c r="B322" s="86"/>
      <c r="C322" s="86"/>
      <c r="D322" s="86"/>
      <c r="E322" s="86"/>
      <c r="F322" s="86"/>
      <c r="G322" s="86"/>
      <c r="H322" s="86"/>
      <c r="I322" s="86"/>
      <c r="J322" s="86"/>
      <c r="K322" s="86"/>
      <c r="L322" s="86"/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</row>
    <row r="323" spans="2:25" ht="15.75" customHeight="1" x14ac:dyDescent="0.2">
      <c r="B323" s="86"/>
      <c r="C323" s="86"/>
      <c r="D323" s="86"/>
      <c r="E323" s="86"/>
      <c r="F323" s="86"/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</row>
    <row r="324" spans="2:25" ht="15.75" customHeight="1" x14ac:dyDescent="0.2">
      <c r="B324" s="86"/>
      <c r="C324" s="86"/>
      <c r="D324" s="86"/>
      <c r="E324" s="86"/>
      <c r="F324" s="86"/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</row>
    <row r="325" spans="2:25" ht="15.75" customHeight="1" x14ac:dyDescent="0.2">
      <c r="B325" s="86"/>
      <c r="C325" s="86"/>
      <c r="D325" s="86"/>
      <c r="E325" s="86"/>
      <c r="F325" s="86"/>
      <c r="G325" s="86"/>
      <c r="H325" s="86"/>
      <c r="I325" s="86"/>
      <c r="J325" s="86"/>
      <c r="K325" s="86"/>
      <c r="L325" s="86"/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</row>
    <row r="326" spans="2:25" ht="15.75" customHeight="1" x14ac:dyDescent="0.2">
      <c r="B326" s="86"/>
      <c r="C326" s="86"/>
      <c r="D326" s="86"/>
      <c r="E326" s="86"/>
      <c r="F326" s="86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</row>
    <row r="327" spans="2:25" ht="15.75" customHeight="1" x14ac:dyDescent="0.2">
      <c r="B327" s="86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</row>
    <row r="328" spans="2:25" ht="15.75" customHeight="1" x14ac:dyDescent="0.2">
      <c r="B328" s="86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</row>
    <row r="329" spans="2:25" ht="15.75" customHeight="1" x14ac:dyDescent="0.2">
      <c r="B329" s="86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</row>
    <row r="330" spans="2:25" ht="15.75" customHeight="1" x14ac:dyDescent="0.2">
      <c r="B330" s="86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</row>
    <row r="331" spans="2:25" ht="15.75" customHeight="1" x14ac:dyDescent="0.2">
      <c r="B331" s="86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</row>
    <row r="332" spans="2:25" ht="15.75" customHeight="1" x14ac:dyDescent="0.2">
      <c r="B332" s="86"/>
      <c r="C332" s="86"/>
      <c r="D332" s="86"/>
      <c r="E332" s="86"/>
      <c r="F332" s="86"/>
      <c r="G332" s="86"/>
      <c r="H332" s="86"/>
      <c r="I332" s="86"/>
      <c r="J332" s="86"/>
      <c r="K332" s="86"/>
      <c r="L332" s="86"/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</row>
    <row r="333" spans="2:25" ht="15.75" customHeight="1" x14ac:dyDescent="0.2">
      <c r="B333" s="86"/>
      <c r="C333" s="86"/>
      <c r="D333" s="86"/>
      <c r="E333" s="86"/>
      <c r="F333" s="86"/>
      <c r="G333" s="86"/>
      <c r="H333" s="86"/>
      <c r="I333" s="86"/>
      <c r="J333" s="86"/>
      <c r="K333" s="86"/>
      <c r="L333" s="86"/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</row>
    <row r="334" spans="2:25" ht="15.75" customHeight="1" x14ac:dyDescent="0.2">
      <c r="B334" s="86"/>
      <c r="C334" s="86"/>
      <c r="D334" s="86"/>
      <c r="E334" s="86"/>
      <c r="F334" s="86"/>
      <c r="G334" s="86"/>
      <c r="H334" s="86"/>
      <c r="I334" s="86"/>
      <c r="J334" s="86"/>
      <c r="K334" s="86"/>
      <c r="L334" s="86"/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</row>
    <row r="335" spans="2:25" ht="15.75" customHeight="1" x14ac:dyDescent="0.2">
      <c r="B335" s="86"/>
      <c r="C335" s="86"/>
      <c r="D335" s="86"/>
      <c r="E335" s="86"/>
      <c r="F335" s="86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</row>
    <row r="336" spans="2:25" ht="15.75" customHeight="1" x14ac:dyDescent="0.2">
      <c r="B336" s="86"/>
      <c r="C336" s="86"/>
      <c r="D336" s="86"/>
      <c r="E336" s="86"/>
      <c r="F336" s="86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</row>
    <row r="337" spans="2:25" ht="15.75" customHeight="1" x14ac:dyDescent="0.2">
      <c r="B337" s="86"/>
      <c r="C337" s="86"/>
      <c r="D337" s="86"/>
      <c r="E337" s="86"/>
      <c r="F337" s="86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</row>
    <row r="338" spans="2:25" ht="15.75" customHeight="1" x14ac:dyDescent="0.2">
      <c r="B338" s="86"/>
      <c r="C338" s="86"/>
      <c r="D338" s="86"/>
      <c r="E338" s="86"/>
      <c r="F338" s="86"/>
      <c r="G338" s="86"/>
      <c r="H338" s="86"/>
      <c r="I338" s="86"/>
      <c r="J338" s="86"/>
      <c r="K338" s="86"/>
      <c r="L338" s="86"/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</row>
    <row r="339" spans="2:25" ht="15.75" customHeight="1" x14ac:dyDescent="0.2">
      <c r="B339" s="86"/>
      <c r="C339" s="86"/>
      <c r="D339" s="86"/>
      <c r="E339" s="86"/>
      <c r="F339" s="86"/>
      <c r="G339" s="86"/>
      <c r="H339" s="86"/>
      <c r="I339" s="86"/>
      <c r="J339" s="86"/>
      <c r="K339" s="86"/>
      <c r="L339" s="86"/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</row>
    <row r="340" spans="2:25" ht="15.75" customHeight="1" x14ac:dyDescent="0.2">
      <c r="B340" s="86"/>
      <c r="C340" s="86"/>
      <c r="D340" s="86"/>
      <c r="E340" s="86"/>
      <c r="F340" s="86"/>
      <c r="G340" s="86"/>
      <c r="H340" s="86"/>
      <c r="I340" s="86"/>
      <c r="J340" s="86"/>
      <c r="K340" s="86"/>
      <c r="L340" s="86"/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</row>
    <row r="341" spans="2:25" ht="15.75" customHeight="1" x14ac:dyDescent="0.2">
      <c r="B341" s="86"/>
      <c r="C341" s="86"/>
      <c r="D341" s="86"/>
      <c r="E341" s="86"/>
      <c r="F341" s="86"/>
      <c r="G341" s="86"/>
      <c r="H341" s="86"/>
      <c r="I341" s="86"/>
      <c r="J341" s="86"/>
      <c r="K341" s="86"/>
      <c r="L341" s="86"/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</row>
    <row r="342" spans="2:25" ht="15.75" customHeight="1" x14ac:dyDescent="0.2">
      <c r="B342" s="86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</row>
    <row r="343" spans="2:25" ht="15.75" customHeight="1" x14ac:dyDescent="0.2">
      <c r="B343" s="86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</row>
    <row r="344" spans="2:25" ht="15.75" customHeight="1" x14ac:dyDescent="0.2">
      <c r="B344" s="86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</row>
    <row r="345" spans="2:25" ht="15.75" customHeight="1" x14ac:dyDescent="0.2">
      <c r="B345" s="86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</row>
    <row r="346" spans="2:25" ht="15.75" customHeight="1" x14ac:dyDescent="0.2">
      <c r="B346" s="86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</row>
    <row r="347" spans="2:25" ht="15.75" customHeight="1" x14ac:dyDescent="0.2">
      <c r="B347" s="86"/>
      <c r="C347" s="86"/>
      <c r="D347" s="86"/>
      <c r="E347" s="86"/>
      <c r="F347" s="86"/>
      <c r="G347" s="86"/>
      <c r="H347" s="86"/>
      <c r="I347" s="86"/>
      <c r="J347" s="86"/>
      <c r="K347" s="86"/>
      <c r="L347" s="86"/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</row>
    <row r="348" spans="2:25" ht="15.75" customHeight="1" x14ac:dyDescent="0.2">
      <c r="B348" s="86"/>
      <c r="C348" s="86"/>
      <c r="D348" s="86"/>
      <c r="E348" s="86"/>
      <c r="F348" s="86"/>
      <c r="G348" s="86"/>
      <c r="H348" s="86"/>
      <c r="I348" s="86"/>
      <c r="J348" s="86"/>
      <c r="K348" s="86"/>
      <c r="L348" s="86"/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</row>
    <row r="349" spans="2:25" ht="15.75" customHeight="1" x14ac:dyDescent="0.2">
      <c r="B349" s="86"/>
      <c r="C349" s="86"/>
      <c r="D349" s="86"/>
      <c r="E349" s="86"/>
      <c r="F349" s="86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</row>
    <row r="350" spans="2:25" ht="15.75" customHeight="1" x14ac:dyDescent="0.2">
      <c r="B350" s="86"/>
      <c r="C350" s="86"/>
      <c r="D350" s="86"/>
      <c r="E350" s="86"/>
      <c r="F350" s="86"/>
      <c r="G350" s="86"/>
      <c r="H350" s="86"/>
      <c r="I350" s="86"/>
      <c r="J350" s="86"/>
      <c r="K350" s="86"/>
      <c r="L350" s="86"/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</row>
    <row r="351" spans="2:25" ht="15.75" customHeight="1" x14ac:dyDescent="0.2">
      <c r="B351" s="86"/>
      <c r="C351" s="86"/>
      <c r="D351" s="86"/>
      <c r="E351" s="86"/>
      <c r="F351" s="86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</row>
    <row r="352" spans="2:25" ht="15.75" customHeight="1" x14ac:dyDescent="0.2">
      <c r="B352" s="86"/>
      <c r="C352" s="86"/>
      <c r="D352" s="86"/>
      <c r="E352" s="86"/>
      <c r="F352" s="86"/>
      <c r="G352" s="86"/>
      <c r="H352" s="86"/>
      <c r="I352" s="86"/>
      <c r="J352" s="86"/>
      <c r="K352" s="86"/>
      <c r="L352" s="86"/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</row>
    <row r="353" spans="2:25" ht="15.75" customHeight="1" x14ac:dyDescent="0.2">
      <c r="B353" s="86"/>
      <c r="C353" s="86"/>
      <c r="D353" s="86"/>
      <c r="E353" s="86"/>
      <c r="F353" s="86"/>
      <c r="G353" s="86"/>
      <c r="H353" s="86"/>
      <c r="I353" s="86"/>
      <c r="J353" s="86"/>
      <c r="K353" s="86"/>
      <c r="L353" s="86"/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</row>
    <row r="354" spans="2:25" ht="15.75" customHeight="1" x14ac:dyDescent="0.2">
      <c r="B354" s="86"/>
      <c r="C354" s="86"/>
      <c r="D354" s="86"/>
      <c r="E354" s="86"/>
      <c r="F354" s="86"/>
      <c r="G354" s="86"/>
      <c r="H354" s="86"/>
      <c r="I354" s="86"/>
      <c r="J354" s="86"/>
      <c r="K354" s="86"/>
      <c r="L354" s="86"/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</row>
    <row r="355" spans="2:25" ht="15.75" customHeight="1" x14ac:dyDescent="0.2"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</row>
    <row r="356" spans="2:25" ht="15.75" customHeight="1" x14ac:dyDescent="0.2">
      <c r="B356" s="86"/>
      <c r="C356" s="86"/>
      <c r="D356" s="86"/>
      <c r="E356" s="86"/>
      <c r="F356" s="86"/>
      <c r="G356" s="86"/>
      <c r="H356" s="86"/>
      <c r="I356" s="86"/>
      <c r="J356" s="86"/>
      <c r="K356" s="86"/>
      <c r="L356" s="86"/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</row>
    <row r="357" spans="2:25" ht="15.75" customHeight="1" x14ac:dyDescent="0.2">
      <c r="B357" s="86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</row>
    <row r="358" spans="2:25" ht="15.75" customHeight="1" x14ac:dyDescent="0.2">
      <c r="B358" s="86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</row>
    <row r="359" spans="2:25" ht="15.75" customHeight="1" x14ac:dyDescent="0.2">
      <c r="B359" s="86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</row>
    <row r="360" spans="2:25" ht="15.75" customHeight="1" x14ac:dyDescent="0.2">
      <c r="B360" s="86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</row>
    <row r="361" spans="2:25" ht="15.75" customHeight="1" x14ac:dyDescent="0.2">
      <c r="B361" s="86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</row>
    <row r="362" spans="2:25" ht="15.75" customHeight="1" x14ac:dyDescent="0.2">
      <c r="B362" s="86"/>
      <c r="C362" s="86"/>
      <c r="D362" s="86"/>
      <c r="E362" s="86"/>
      <c r="F362" s="86"/>
      <c r="G362" s="86"/>
      <c r="H362" s="86"/>
      <c r="I362" s="86"/>
      <c r="J362" s="86"/>
      <c r="K362" s="86"/>
      <c r="L362" s="86"/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</row>
    <row r="363" spans="2:25" ht="15.75" customHeight="1" x14ac:dyDescent="0.2">
      <c r="B363" s="86"/>
      <c r="C363" s="86"/>
      <c r="D363" s="86"/>
      <c r="E363" s="86"/>
      <c r="F363" s="86"/>
      <c r="G363" s="86"/>
      <c r="H363" s="86"/>
      <c r="I363" s="86"/>
      <c r="J363" s="86"/>
      <c r="K363" s="86"/>
      <c r="L363" s="86"/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</row>
    <row r="364" spans="2:25" ht="15.75" customHeight="1" x14ac:dyDescent="0.2">
      <c r="B364" s="86"/>
      <c r="C364" s="86"/>
      <c r="D364" s="86"/>
      <c r="E364" s="86"/>
      <c r="F364" s="86"/>
      <c r="G364" s="86"/>
      <c r="H364" s="86"/>
      <c r="I364" s="86"/>
      <c r="J364" s="86"/>
      <c r="K364" s="86"/>
      <c r="L364" s="86"/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</row>
    <row r="365" spans="2:25" ht="15.75" customHeight="1" x14ac:dyDescent="0.2">
      <c r="B365" s="86"/>
      <c r="C365" s="86"/>
      <c r="D365" s="86"/>
      <c r="E365" s="86"/>
      <c r="F365" s="86"/>
      <c r="G365" s="86"/>
      <c r="H365" s="86"/>
      <c r="I365" s="86"/>
      <c r="J365" s="86"/>
      <c r="K365" s="86"/>
      <c r="L365" s="86"/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</row>
    <row r="366" spans="2:25" ht="15.75" customHeight="1" x14ac:dyDescent="0.2">
      <c r="B366" s="86"/>
      <c r="C366" s="86"/>
      <c r="D366" s="86"/>
      <c r="E366" s="86"/>
      <c r="F366" s="86"/>
      <c r="G366" s="86"/>
      <c r="H366" s="86"/>
      <c r="I366" s="86"/>
      <c r="J366" s="86"/>
      <c r="K366" s="86"/>
      <c r="L366" s="86"/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</row>
    <row r="367" spans="2:25" ht="15.75" customHeight="1" x14ac:dyDescent="0.2">
      <c r="B367" s="86"/>
      <c r="C367" s="86"/>
      <c r="D367" s="86"/>
      <c r="E367" s="86"/>
      <c r="F367" s="86"/>
      <c r="G367" s="86"/>
      <c r="H367" s="86"/>
      <c r="I367" s="86"/>
      <c r="J367" s="86"/>
      <c r="K367" s="86"/>
      <c r="L367" s="86"/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</row>
    <row r="368" spans="2:25" ht="15.75" customHeight="1" x14ac:dyDescent="0.2">
      <c r="B368" s="86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</row>
    <row r="369" spans="2:25" ht="15.75" customHeight="1" x14ac:dyDescent="0.2">
      <c r="B369" s="86"/>
      <c r="C369" s="86"/>
      <c r="D369" s="86"/>
      <c r="E369" s="86"/>
      <c r="F369" s="86"/>
      <c r="G369" s="86"/>
      <c r="H369" s="86"/>
      <c r="I369" s="86"/>
      <c r="J369" s="86"/>
      <c r="K369" s="86"/>
      <c r="L369" s="86"/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</row>
    <row r="370" spans="2:25" ht="15.75" customHeight="1" x14ac:dyDescent="0.2">
      <c r="B370" s="86"/>
      <c r="C370" s="86"/>
      <c r="D370" s="86"/>
      <c r="E370" s="86"/>
      <c r="F370" s="86"/>
      <c r="G370" s="86"/>
      <c r="H370" s="86"/>
      <c r="I370" s="86"/>
      <c r="J370" s="86"/>
      <c r="K370" s="86"/>
      <c r="L370" s="86"/>
      <c r="M370" s="86"/>
      <c r="N370" s="86"/>
      <c r="O370" s="86"/>
      <c r="P370" s="86"/>
      <c r="Q370" s="86"/>
      <c r="R370" s="86"/>
      <c r="S370" s="86"/>
      <c r="T370" s="86"/>
      <c r="U370" s="86"/>
      <c r="V370" s="86"/>
      <c r="W370" s="86"/>
      <c r="X370" s="86"/>
      <c r="Y370" s="86"/>
    </row>
    <row r="371" spans="2:25" ht="15.75" customHeight="1" x14ac:dyDescent="0.2">
      <c r="B371" s="86"/>
      <c r="C371" s="86"/>
      <c r="D371" s="86"/>
      <c r="E371" s="86"/>
      <c r="F371" s="86"/>
      <c r="G371" s="86"/>
      <c r="H371" s="86"/>
      <c r="I371" s="86"/>
      <c r="J371" s="86"/>
      <c r="K371" s="86"/>
      <c r="L371" s="86"/>
      <c r="M371" s="86"/>
      <c r="N371" s="86"/>
      <c r="O371" s="86"/>
      <c r="P371" s="86"/>
      <c r="Q371" s="86"/>
      <c r="R371" s="86"/>
      <c r="S371" s="86"/>
      <c r="T371" s="86"/>
      <c r="U371" s="86"/>
      <c r="V371" s="86"/>
      <c r="W371" s="86"/>
      <c r="X371" s="86"/>
      <c r="Y371" s="86"/>
    </row>
    <row r="372" spans="2:25" ht="15.75" customHeight="1" x14ac:dyDescent="0.2">
      <c r="B372" s="86"/>
      <c r="C372" s="86"/>
      <c r="D372" s="86"/>
      <c r="E372" s="86"/>
      <c r="F372" s="86"/>
      <c r="G372" s="86"/>
      <c r="H372" s="86"/>
      <c r="I372" s="86"/>
      <c r="J372" s="86"/>
      <c r="K372" s="86"/>
      <c r="L372" s="86"/>
      <c r="M372" s="86"/>
      <c r="N372" s="86"/>
      <c r="O372" s="86"/>
      <c r="P372" s="86"/>
      <c r="Q372" s="86"/>
      <c r="R372" s="86"/>
      <c r="S372" s="86"/>
      <c r="T372" s="86"/>
      <c r="U372" s="86"/>
      <c r="V372" s="86"/>
      <c r="W372" s="86"/>
      <c r="X372" s="86"/>
      <c r="Y372" s="86"/>
    </row>
    <row r="373" spans="2:25" ht="15.75" customHeight="1" x14ac:dyDescent="0.2">
      <c r="B373" s="86"/>
      <c r="C373" s="86"/>
      <c r="D373" s="86"/>
      <c r="E373" s="86"/>
      <c r="F373" s="86"/>
      <c r="G373" s="86"/>
      <c r="H373" s="86"/>
      <c r="I373" s="86"/>
      <c r="J373" s="86"/>
      <c r="K373" s="86"/>
      <c r="L373" s="86"/>
      <c r="M373" s="86"/>
      <c r="N373" s="86"/>
      <c r="O373" s="86"/>
      <c r="P373" s="86"/>
      <c r="Q373" s="86"/>
      <c r="R373" s="86"/>
      <c r="S373" s="86"/>
      <c r="T373" s="86"/>
      <c r="U373" s="86"/>
      <c r="V373" s="86"/>
      <c r="W373" s="86"/>
      <c r="X373" s="86"/>
      <c r="Y373" s="86"/>
    </row>
    <row r="374" spans="2:25" ht="15.75" customHeight="1" x14ac:dyDescent="0.2">
      <c r="B374" s="86"/>
      <c r="C374" s="86"/>
      <c r="D374" s="86"/>
      <c r="E374" s="86"/>
      <c r="F374" s="86"/>
      <c r="G374" s="86"/>
      <c r="H374" s="86"/>
      <c r="I374" s="86"/>
      <c r="J374" s="86"/>
      <c r="K374" s="86"/>
      <c r="L374" s="86"/>
      <c r="M374" s="86"/>
      <c r="N374" s="86"/>
      <c r="O374" s="86"/>
      <c r="P374" s="86"/>
      <c r="Q374" s="86"/>
      <c r="R374" s="86"/>
      <c r="S374" s="86"/>
      <c r="T374" s="86"/>
      <c r="U374" s="86"/>
      <c r="V374" s="86"/>
      <c r="W374" s="86"/>
      <c r="X374" s="86"/>
      <c r="Y374" s="86"/>
    </row>
    <row r="375" spans="2:25" ht="15.75" customHeight="1" x14ac:dyDescent="0.2">
      <c r="B375" s="86"/>
      <c r="C375" s="86"/>
      <c r="D375" s="86"/>
      <c r="E375" s="86"/>
      <c r="F375" s="86"/>
      <c r="G375" s="86"/>
      <c r="H375" s="86"/>
      <c r="I375" s="86"/>
      <c r="J375" s="86"/>
      <c r="K375" s="86"/>
      <c r="L375" s="86"/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</row>
    <row r="376" spans="2:25" ht="15.75" customHeight="1" x14ac:dyDescent="0.2">
      <c r="B376" s="86"/>
      <c r="C376" s="86"/>
      <c r="D376" s="86"/>
      <c r="E376" s="86"/>
      <c r="F376" s="86"/>
      <c r="G376" s="86"/>
      <c r="H376" s="86"/>
      <c r="I376" s="86"/>
      <c r="J376" s="86"/>
      <c r="K376" s="86"/>
      <c r="L376" s="86"/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</row>
    <row r="377" spans="2:25" ht="15.75" customHeight="1" x14ac:dyDescent="0.2">
      <c r="B377" s="86"/>
      <c r="C377" s="86"/>
      <c r="D377" s="86"/>
      <c r="E377" s="86"/>
      <c r="F377" s="86"/>
      <c r="G377" s="86"/>
      <c r="H377" s="86"/>
      <c r="I377" s="86"/>
      <c r="J377" s="86"/>
      <c r="K377" s="86"/>
      <c r="L377" s="86"/>
      <c r="M377" s="86"/>
      <c r="N377" s="86"/>
      <c r="O377" s="86"/>
      <c r="P377" s="86"/>
      <c r="Q377" s="86"/>
      <c r="R377" s="86"/>
      <c r="S377" s="86"/>
      <c r="T377" s="86"/>
      <c r="U377" s="86"/>
      <c r="V377" s="86"/>
      <c r="W377" s="86"/>
      <c r="X377" s="86"/>
      <c r="Y377" s="86"/>
    </row>
    <row r="378" spans="2:25" ht="15.75" customHeight="1" x14ac:dyDescent="0.2">
      <c r="B378" s="86"/>
      <c r="C378" s="86"/>
      <c r="D378" s="86"/>
      <c r="E378" s="86"/>
      <c r="F378" s="86"/>
      <c r="G378" s="86"/>
      <c r="H378" s="86"/>
      <c r="I378" s="86"/>
      <c r="J378" s="86"/>
      <c r="K378" s="86"/>
      <c r="L378" s="86"/>
      <c r="M378" s="86"/>
      <c r="N378" s="86"/>
      <c r="O378" s="86"/>
      <c r="P378" s="86"/>
      <c r="Q378" s="86"/>
      <c r="R378" s="86"/>
      <c r="S378" s="86"/>
      <c r="T378" s="86"/>
      <c r="U378" s="86"/>
      <c r="V378" s="86"/>
      <c r="W378" s="86"/>
      <c r="X378" s="86"/>
      <c r="Y378" s="86"/>
    </row>
    <row r="379" spans="2:25" ht="15.75" customHeight="1" x14ac:dyDescent="0.2"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6"/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</row>
    <row r="380" spans="2:25" ht="15.75" customHeight="1" x14ac:dyDescent="0.2">
      <c r="B380" s="86"/>
      <c r="C380" s="86"/>
      <c r="D380" s="86"/>
      <c r="E380" s="86"/>
      <c r="F380" s="86"/>
      <c r="G380" s="86"/>
      <c r="H380" s="86"/>
      <c r="I380" s="86"/>
      <c r="J380" s="86"/>
      <c r="K380" s="86"/>
      <c r="L380" s="86"/>
      <c r="M380" s="86"/>
      <c r="N380" s="86"/>
      <c r="O380" s="86"/>
      <c r="P380" s="86"/>
      <c r="Q380" s="86"/>
      <c r="R380" s="86"/>
      <c r="S380" s="86"/>
      <c r="T380" s="86"/>
      <c r="U380" s="86"/>
      <c r="V380" s="86"/>
      <c r="W380" s="86"/>
      <c r="X380" s="86"/>
      <c r="Y380" s="86"/>
    </row>
    <row r="381" spans="2:25" ht="15.75" customHeight="1" x14ac:dyDescent="0.2">
      <c r="B381" s="86"/>
      <c r="C381" s="86"/>
      <c r="D381" s="86"/>
      <c r="E381" s="86"/>
      <c r="F381" s="86"/>
      <c r="G381" s="86"/>
      <c r="H381" s="86"/>
      <c r="I381" s="86"/>
      <c r="J381" s="86"/>
      <c r="K381" s="86"/>
      <c r="L381" s="86"/>
      <c r="M381" s="86"/>
      <c r="N381" s="86"/>
      <c r="O381" s="86"/>
      <c r="P381" s="86"/>
      <c r="Q381" s="86"/>
      <c r="R381" s="86"/>
      <c r="S381" s="86"/>
      <c r="T381" s="86"/>
      <c r="U381" s="86"/>
      <c r="V381" s="86"/>
      <c r="W381" s="86"/>
      <c r="X381" s="86"/>
      <c r="Y381" s="86"/>
    </row>
    <row r="382" spans="2:25" ht="15.75" customHeight="1" x14ac:dyDescent="0.2">
      <c r="B382" s="86"/>
      <c r="C382" s="86"/>
      <c r="D382" s="86"/>
      <c r="E382" s="86"/>
      <c r="F382" s="86"/>
      <c r="G382" s="86"/>
      <c r="H382" s="86"/>
      <c r="I382" s="86"/>
      <c r="J382" s="86"/>
      <c r="K382" s="86"/>
      <c r="L382" s="86"/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  <c r="X382" s="86"/>
      <c r="Y382" s="86"/>
    </row>
    <row r="383" spans="2:25" ht="15.75" customHeight="1" x14ac:dyDescent="0.2">
      <c r="B383" s="86"/>
      <c r="C383" s="86"/>
      <c r="D383" s="86"/>
      <c r="E383" s="86"/>
      <c r="F383" s="86"/>
      <c r="G383" s="86"/>
      <c r="H383" s="86"/>
      <c r="I383" s="86"/>
      <c r="J383" s="86"/>
      <c r="K383" s="86"/>
      <c r="L383" s="86"/>
      <c r="M383" s="86"/>
      <c r="N383" s="86"/>
      <c r="O383" s="86"/>
      <c r="P383" s="86"/>
      <c r="Q383" s="86"/>
      <c r="R383" s="86"/>
      <c r="S383" s="86"/>
      <c r="T383" s="86"/>
      <c r="U383" s="86"/>
      <c r="V383" s="86"/>
      <c r="W383" s="86"/>
      <c r="X383" s="86"/>
      <c r="Y383" s="86"/>
    </row>
    <row r="384" spans="2:25" ht="15.75" customHeight="1" x14ac:dyDescent="0.2">
      <c r="B384" s="86"/>
      <c r="C384" s="86"/>
      <c r="D384" s="86"/>
      <c r="E384" s="86"/>
      <c r="F384" s="86"/>
      <c r="G384" s="86"/>
      <c r="H384" s="86"/>
      <c r="I384" s="86"/>
      <c r="J384" s="86"/>
      <c r="K384" s="86"/>
      <c r="L384" s="86"/>
      <c r="M384" s="86"/>
      <c r="N384" s="86"/>
      <c r="O384" s="86"/>
      <c r="P384" s="86"/>
      <c r="Q384" s="86"/>
      <c r="R384" s="86"/>
      <c r="S384" s="86"/>
      <c r="T384" s="86"/>
      <c r="U384" s="86"/>
      <c r="V384" s="86"/>
      <c r="W384" s="86"/>
      <c r="X384" s="86"/>
      <c r="Y384" s="86"/>
    </row>
    <row r="385" spans="2:25" ht="15.75" customHeight="1" x14ac:dyDescent="0.2">
      <c r="B385" s="86"/>
      <c r="C385" s="86"/>
      <c r="D385" s="86"/>
      <c r="E385" s="86"/>
      <c r="F385" s="86"/>
      <c r="G385" s="86"/>
      <c r="H385" s="86"/>
      <c r="I385" s="86"/>
      <c r="J385" s="86"/>
      <c r="K385" s="86"/>
      <c r="L385" s="86"/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</row>
    <row r="386" spans="2:25" ht="15.75" customHeight="1" x14ac:dyDescent="0.2">
      <c r="B386" s="86"/>
      <c r="C386" s="86"/>
      <c r="D386" s="86"/>
      <c r="E386" s="86"/>
      <c r="F386" s="86"/>
      <c r="G386" s="86"/>
      <c r="H386" s="86"/>
      <c r="I386" s="86"/>
      <c r="J386" s="86"/>
      <c r="K386" s="86"/>
      <c r="L386" s="86"/>
      <c r="M386" s="86"/>
      <c r="N386" s="86"/>
      <c r="O386" s="86"/>
      <c r="P386" s="86"/>
      <c r="Q386" s="86"/>
      <c r="R386" s="86"/>
      <c r="S386" s="86"/>
      <c r="T386" s="86"/>
      <c r="U386" s="86"/>
      <c r="V386" s="86"/>
      <c r="W386" s="86"/>
      <c r="X386" s="86"/>
      <c r="Y386" s="86"/>
    </row>
    <row r="387" spans="2:25" ht="15.75" customHeight="1" x14ac:dyDescent="0.2">
      <c r="B387" s="86"/>
      <c r="C387" s="86"/>
      <c r="D387" s="86"/>
      <c r="E387" s="86"/>
      <c r="F387" s="86"/>
      <c r="G387" s="86"/>
      <c r="H387" s="86"/>
      <c r="I387" s="86"/>
      <c r="J387" s="86"/>
      <c r="K387" s="86"/>
      <c r="L387" s="86"/>
      <c r="M387" s="86"/>
      <c r="N387" s="86"/>
      <c r="O387" s="86"/>
      <c r="P387" s="86"/>
      <c r="Q387" s="86"/>
      <c r="R387" s="86"/>
      <c r="S387" s="86"/>
      <c r="T387" s="86"/>
      <c r="U387" s="86"/>
      <c r="V387" s="86"/>
      <c r="W387" s="86"/>
      <c r="X387" s="86"/>
      <c r="Y387" s="86"/>
    </row>
    <row r="388" spans="2:25" ht="15.75" customHeight="1" x14ac:dyDescent="0.2">
      <c r="B388" s="86"/>
      <c r="C388" s="86"/>
      <c r="D388" s="86"/>
      <c r="E388" s="86"/>
      <c r="F388" s="86"/>
      <c r="G388" s="86"/>
      <c r="H388" s="86"/>
      <c r="I388" s="86"/>
      <c r="J388" s="86"/>
      <c r="K388" s="86"/>
      <c r="L388" s="86"/>
      <c r="M388" s="86"/>
      <c r="N388" s="86"/>
      <c r="O388" s="86"/>
      <c r="P388" s="86"/>
      <c r="Q388" s="86"/>
      <c r="R388" s="86"/>
      <c r="S388" s="86"/>
      <c r="T388" s="86"/>
      <c r="U388" s="86"/>
      <c r="V388" s="86"/>
      <c r="W388" s="86"/>
      <c r="X388" s="86"/>
      <c r="Y388" s="86"/>
    </row>
    <row r="389" spans="2:25" ht="15.75" customHeight="1" x14ac:dyDescent="0.2">
      <c r="B389" s="86"/>
      <c r="C389" s="86"/>
      <c r="D389" s="86"/>
      <c r="E389" s="86"/>
      <c r="F389" s="86"/>
      <c r="G389" s="86"/>
      <c r="H389" s="86"/>
      <c r="I389" s="86"/>
      <c r="J389" s="86"/>
      <c r="K389" s="86"/>
      <c r="L389" s="86"/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</row>
    <row r="390" spans="2:25" ht="15.75" customHeight="1" x14ac:dyDescent="0.2">
      <c r="B390" s="86"/>
      <c r="C390" s="86"/>
      <c r="D390" s="86"/>
      <c r="E390" s="86"/>
      <c r="F390" s="86"/>
      <c r="G390" s="86"/>
      <c r="H390" s="86"/>
      <c r="I390" s="86"/>
      <c r="J390" s="86"/>
      <c r="K390" s="86"/>
      <c r="L390" s="86"/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</row>
    <row r="391" spans="2:25" ht="15.75" customHeight="1" x14ac:dyDescent="0.2">
      <c r="B391" s="86"/>
      <c r="C391" s="86"/>
      <c r="D391" s="86"/>
      <c r="E391" s="86"/>
      <c r="F391" s="86"/>
      <c r="G391" s="86"/>
      <c r="H391" s="86"/>
      <c r="I391" s="86"/>
      <c r="J391" s="86"/>
      <c r="K391" s="86"/>
      <c r="L391" s="86"/>
      <c r="M391" s="8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  <c r="Y391" s="86"/>
    </row>
    <row r="392" spans="2:25" ht="15.75" customHeight="1" x14ac:dyDescent="0.2">
      <c r="B392" s="86"/>
      <c r="C392" s="86"/>
      <c r="D392" s="86"/>
      <c r="E392" s="86"/>
      <c r="F392" s="86"/>
      <c r="G392" s="86"/>
      <c r="H392" s="86"/>
      <c r="I392" s="86"/>
      <c r="J392" s="86"/>
      <c r="K392" s="86"/>
      <c r="L392" s="86"/>
      <c r="M392" s="8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  <c r="Y392" s="86"/>
    </row>
    <row r="393" spans="2:25" ht="15.75" customHeight="1" x14ac:dyDescent="0.2">
      <c r="B393" s="86"/>
      <c r="C393" s="86"/>
      <c r="D393" s="86"/>
      <c r="E393" s="86"/>
      <c r="F393" s="86"/>
      <c r="G393" s="86"/>
      <c r="H393" s="86"/>
      <c r="I393" s="86"/>
      <c r="J393" s="86"/>
      <c r="K393" s="86"/>
      <c r="L393" s="86"/>
      <c r="M393" s="86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  <c r="Y393" s="86"/>
    </row>
    <row r="394" spans="2:25" ht="15.75" customHeight="1" x14ac:dyDescent="0.2">
      <c r="B394" s="86"/>
      <c r="C394" s="86"/>
      <c r="D394" s="86"/>
      <c r="E394" s="86"/>
      <c r="F394" s="86"/>
      <c r="G394" s="86"/>
      <c r="H394" s="86"/>
      <c r="I394" s="86"/>
      <c r="J394" s="86"/>
      <c r="K394" s="86"/>
      <c r="L394" s="86"/>
      <c r="M394" s="86"/>
      <c r="N394" s="86"/>
      <c r="O394" s="86"/>
      <c r="P394" s="86"/>
      <c r="Q394" s="86"/>
      <c r="R394" s="86"/>
      <c r="S394" s="86"/>
      <c r="T394" s="86"/>
      <c r="U394" s="86"/>
      <c r="V394" s="86"/>
      <c r="W394" s="86"/>
      <c r="X394" s="86"/>
      <c r="Y394" s="86"/>
    </row>
    <row r="395" spans="2:25" ht="15.75" customHeight="1" x14ac:dyDescent="0.2">
      <c r="B395" s="86"/>
      <c r="C395" s="86"/>
      <c r="D395" s="86"/>
      <c r="E395" s="86"/>
      <c r="F395" s="86"/>
      <c r="G395" s="86"/>
      <c r="H395" s="86"/>
      <c r="I395" s="86"/>
      <c r="J395" s="86"/>
      <c r="K395" s="86"/>
      <c r="L395" s="86"/>
      <c r="M395" s="86"/>
      <c r="N395" s="86"/>
      <c r="O395" s="86"/>
      <c r="P395" s="86"/>
      <c r="Q395" s="86"/>
      <c r="R395" s="86"/>
      <c r="S395" s="86"/>
      <c r="T395" s="86"/>
      <c r="U395" s="86"/>
      <c r="V395" s="86"/>
      <c r="W395" s="86"/>
      <c r="X395" s="86"/>
      <c r="Y395" s="86"/>
    </row>
    <row r="396" spans="2:25" ht="15.75" customHeight="1" x14ac:dyDescent="0.2">
      <c r="B396" s="86"/>
      <c r="C396" s="86"/>
      <c r="D396" s="86"/>
      <c r="E396" s="86"/>
      <c r="F396" s="86"/>
      <c r="G396" s="86"/>
      <c r="H396" s="86"/>
      <c r="I396" s="86"/>
      <c r="J396" s="86"/>
      <c r="K396" s="86"/>
      <c r="L396" s="86"/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</row>
    <row r="397" spans="2:25" ht="15.75" customHeight="1" x14ac:dyDescent="0.2">
      <c r="B397" s="86"/>
      <c r="C397" s="86"/>
      <c r="D397" s="86"/>
      <c r="E397" s="86"/>
      <c r="F397" s="86"/>
      <c r="G397" s="86"/>
      <c r="H397" s="86"/>
      <c r="I397" s="86"/>
      <c r="J397" s="86"/>
      <c r="K397" s="86"/>
      <c r="L397" s="86"/>
      <c r="M397" s="86"/>
      <c r="N397" s="86"/>
      <c r="O397" s="86"/>
      <c r="P397" s="86"/>
      <c r="Q397" s="86"/>
      <c r="R397" s="86"/>
      <c r="S397" s="86"/>
      <c r="T397" s="86"/>
      <c r="U397" s="86"/>
      <c r="V397" s="86"/>
      <c r="W397" s="86"/>
      <c r="X397" s="86"/>
      <c r="Y397" s="86"/>
    </row>
    <row r="398" spans="2:25" ht="15.75" customHeight="1" x14ac:dyDescent="0.2">
      <c r="B398" s="86"/>
      <c r="C398" s="86"/>
      <c r="D398" s="86"/>
      <c r="E398" s="86"/>
      <c r="F398" s="86"/>
      <c r="G398" s="86"/>
      <c r="H398" s="86"/>
      <c r="I398" s="86"/>
      <c r="J398" s="86"/>
      <c r="K398" s="86"/>
      <c r="L398" s="86"/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  <c r="X398" s="86"/>
      <c r="Y398" s="86"/>
    </row>
    <row r="399" spans="2:25" ht="15.75" customHeight="1" x14ac:dyDescent="0.2">
      <c r="B399" s="86"/>
      <c r="C399" s="86"/>
      <c r="D399" s="86"/>
      <c r="E399" s="86"/>
      <c r="F399" s="86"/>
      <c r="G399" s="86"/>
      <c r="H399" s="86"/>
      <c r="I399" s="86"/>
      <c r="J399" s="86"/>
      <c r="K399" s="86"/>
      <c r="L399" s="86"/>
      <c r="M399" s="86"/>
      <c r="N399" s="86"/>
      <c r="O399" s="86"/>
      <c r="P399" s="86"/>
      <c r="Q399" s="86"/>
      <c r="R399" s="86"/>
      <c r="S399" s="86"/>
      <c r="T399" s="86"/>
      <c r="U399" s="86"/>
      <c r="V399" s="86"/>
      <c r="W399" s="86"/>
      <c r="X399" s="86"/>
      <c r="Y399" s="86"/>
    </row>
    <row r="400" spans="2:25" ht="15.75" customHeight="1" x14ac:dyDescent="0.2">
      <c r="B400" s="86"/>
      <c r="C400" s="86"/>
      <c r="D400" s="86"/>
      <c r="E400" s="86"/>
      <c r="F400" s="86"/>
      <c r="G400" s="86"/>
      <c r="H400" s="86"/>
      <c r="I400" s="86"/>
      <c r="J400" s="86"/>
      <c r="K400" s="86"/>
      <c r="L400" s="86"/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</row>
    <row r="401" spans="2:25" ht="15.75" customHeight="1" x14ac:dyDescent="0.2">
      <c r="B401" s="86"/>
      <c r="C401" s="86"/>
      <c r="D401" s="86"/>
      <c r="E401" s="86"/>
      <c r="F401" s="86"/>
      <c r="G401" s="86"/>
      <c r="H401" s="86"/>
      <c r="I401" s="86"/>
      <c r="J401" s="86"/>
      <c r="K401" s="86"/>
      <c r="L401" s="86"/>
      <c r="M401" s="86"/>
      <c r="N401" s="86"/>
      <c r="O401" s="86"/>
      <c r="P401" s="86"/>
      <c r="Q401" s="86"/>
      <c r="R401" s="86"/>
      <c r="S401" s="86"/>
      <c r="T401" s="86"/>
      <c r="U401" s="86"/>
      <c r="V401" s="86"/>
      <c r="W401" s="86"/>
      <c r="X401" s="86"/>
      <c r="Y401" s="86"/>
    </row>
    <row r="402" spans="2:25" ht="15.75" customHeight="1" x14ac:dyDescent="0.2">
      <c r="B402" s="86"/>
      <c r="C402" s="86"/>
      <c r="D402" s="86"/>
      <c r="E402" s="86"/>
      <c r="F402" s="86"/>
      <c r="G402" s="86"/>
      <c r="H402" s="86"/>
      <c r="I402" s="86"/>
      <c r="J402" s="86"/>
      <c r="K402" s="86"/>
      <c r="L402" s="86"/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</row>
    <row r="403" spans="2:25" ht="15.75" customHeight="1" x14ac:dyDescent="0.2">
      <c r="B403" s="86"/>
      <c r="C403" s="86"/>
      <c r="D403" s="86"/>
      <c r="E403" s="86"/>
      <c r="F403" s="86"/>
      <c r="G403" s="86"/>
      <c r="H403" s="86"/>
      <c r="I403" s="86"/>
      <c r="J403" s="86"/>
      <c r="K403" s="86"/>
      <c r="L403" s="86"/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</row>
    <row r="404" spans="2:25" ht="15.75" customHeight="1" x14ac:dyDescent="0.2">
      <c r="B404" s="86"/>
      <c r="C404" s="86"/>
      <c r="D404" s="86"/>
      <c r="E404" s="86"/>
      <c r="F404" s="86"/>
      <c r="G404" s="86"/>
      <c r="H404" s="86"/>
      <c r="I404" s="86"/>
      <c r="J404" s="86"/>
      <c r="K404" s="86"/>
      <c r="L404" s="86"/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</row>
    <row r="405" spans="2:25" ht="15.75" customHeight="1" x14ac:dyDescent="0.2">
      <c r="B405" s="86"/>
      <c r="C405" s="86"/>
      <c r="D405" s="86"/>
      <c r="E405" s="86"/>
      <c r="F405" s="86"/>
      <c r="G405" s="86"/>
      <c r="H405" s="86"/>
      <c r="I405" s="86"/>
      <c r="J405" s="86"/>
      <c r="K405" s="86"/>
      <c r="L405" s="86"/>
      <c r="M405" s="86"/>
      <c r="N405" s="86"/>
      <c r="O405" s="86"/>
      <c r="P405" s="86"/>
      <c r="Q405" s="86"/>
      <c r="R405" s="86"/>
      <c r="S405" s="86"/>
      <c r="T405" s="86"/>
      <c r="U405" s="86"/>
      <c r="V405" s="86"/>
      <c r="W405" s="86"/>
      <c r="X405" s="86"/>
      <c r="Y405" s="86"/>
    </row>
    <row r="406" spans="2:25" ht="15.75" customHeight="1" x14ac:dyDescent="0.2">
      <c r="B406" s="86"/>
      <c r="C406" s="86"/>
      <c r="D406" s="86"/>
      <c r="E406" s="86"/>
      <c r="F406" s="86"/>
      <c r="G406" s="86"/>
      <c r="H406" s="86"/>
      <c r="I406" s="86"/>
      <c r="J406" s="86"/>
      <c r="K406" s="86"/>
      <c r="L406" s="86"/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  <c r="X406" s="86"/>
      <c r="Y406" s="86"/>
    </row>
    <row r="407" spans="2:25" ht="15.75" customHeight="1" x14ac:dyDescent="0.2">
      <c r="B407" s="86"/>
      <c r="C407" s="86"/>
      <c r="D407" s="86"/>
      <c r="E407" s="86"/>
      <c r="F407" s="86"/>
      <c r="G407" s="86"/>
      <c r="H407" s="86"/>
      <c r="I407" s="86"/>
      <c r="J407" s="86"/>
      <c r="K407" s="86"/>
      <c r="L407" s="86"/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</row>
    <row r="408" spans="2:25" ht="15.75" customHeight="1" x14ac:dyDescent="0.2">
      <c r="B408" s="86"/>
      <c r="C408" s="86"/>
      <c r="D408" s="86"/>
      <c r="E408" s="86"/>
      <c r="F408" s="86"/>
      <c r="G408" s="86"/>
      <c r="H408" s="86"/>
      <c r="I408" s="86"/>
      <c r="J408" s="86"/>
      <c r="K408" s="86"/>
      <c r="L408" s="86"/>
      <c r="M408" s="86"/>
      <c r="N408" s="86"/>
      <c r="O408" s="86"/>
      <c r="P408" s="86"/>
      <c r="Q408" s="86"/>
      <c r="R408" s="86"/>
      <c r="S408" s="86"/>
      <c r="T408" s="86"/>
      <c r="U408" s="86"/>
      <c r="V408" s="86"/>
      <c r="W408" s="86"/>
      <c r="X408" s="86"/>
      <c r="Y408" s="86"/>
    </row>
    <row r="409" spans="2:25" ht="15.75" customHeight="1" x14ac:dyDescent="0.2">
      <c r="B409" s="86"/>
      <c r="C409" s="86"/>
      <c r="D409" s="86"/>
      <c r="E409" s="86"/>
      <c r="F409" s="86"/>
      <c r="G409" s="86"/>
      <c r="H409" s="86"/>
      <c r="I409" s="86"/>
      <c r="J409" s="86"/>
      <c r="K409" s="86"/>
      <c r="L409" s="86"/>
      <c r="M409" s="86"/>
      <c r="N409" s="86"/>
      <c r="O409" s="86"/>
      <c r="P409" s="86"/>
      <c r="Q409" s="86"/>
      <c r="R409" s="86"/>
      <c r="S409" s="86"/>
      <c r="T409" s="86"/>
      <c r="U409" s="86"/>
      <c r="V409" s="86"/>
      <c r="W409" s="86"/>
      <c r="X409" s="86"/>
      <c r="Y409" s="86"/>
    </row>
    <row r="410" spans="2:25" ht="15.75" customHeight="1" x14ac:dyDescent="0.2">
      <c r="B410" s="86"/>
      <c r="C410" s="86"/>
      <c r="D410" s="86"/>
      <c r="E410" s="86"/>
      <c r="F410" s="86"/>
      <c r="G410" s="86"/>
      <c r="H410" s="86"/>
      <c r="I410" s="86"/>
      <c r="J410" s="86"/>
      <c r="K410" s="86"/>
      <c r="L410" s="86"/>
      <c r="M410" s="86"/>
      <c r="N410" s="86"/>
      <c r="O410" s="86"/>
      <c r="P410" s="86"/>
      <c r="Q410" s="86"/>
      <c r="R410" s="86"/>
      <c r="S410" s="86"/>
      <c r="T410" s="86"/>
      <c r="U410" s="86"/>
      <c r="V410" s="86"/>
      <c r="W410" s="86"/>
      <c r="X410" s="86"/>
      <c r="Y410" s="86"/>
    </row>
    <row r="411" spans="2:25" ht="15.75" customHeight="1" x14ac:dyDescent="0.2">
      <c r="B411" s="86"/>
      <c r="C411" s="86"/>
      <c r="D411" s="86"/>
      <c r="E411" s="86"/>
      <c r="F411" s="86"/>
      <c r="G411" s="86"/>
      <c r="H411" s="86"/>
      <c r="I411" s="86"/>
      <c r="J411" s="86"/>
      <c r="K411" s="86"/>
      <c r="L411" s="86"/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</row>
    <row r="412" spans="2:25" ht="15.75" customHeight="1" x14ac:dyDescent="0.2"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86"/>
      <c r="N412" s="86"/>
      <c r="O412" s="86"/>
      <c r="P412" s="86"/>
      <c r="Q412" s="86"/>
      <c r="R412" s="86"/>
      <c r="S412" s="86"/>
      <c r="T412" s="86"/>
      <c r="U412" s="86"/>
      <c r="V412" s="86"/>
      <c r="W412" s="86"/>
      <c r="X412" s="86"/>
      <c r="Y412" s="86"/>
    </row>
    <row r="413" spans="2:25" ht="15.75" customHeight="1" x14ac:dyDescent="0.2">
      <c r="B413" s="86"/>
      <c r="C413" s="86"/>
      <c r="D413" s="86"/>
      <c r="E413" s="86"/>
      <c r="F413" s="86"/>
      <c r="G413" s="86"/>
      <c r="H413" s="86"/>
      <c r="I413" s="86"/>
      <c r="J413" s="86"/>
      <c r="K413" s="86"/>
      <c r="L413" s="86"/>
      <c r="M413" s="86"/>
      <c r="N413" s="86"/>
      <c r="O413" s="86"/>
      <c r="P413" s="86"/>
      <c r="Q413" s="86"/>
      <c r="R413" s="86"/>
      <c r="S413" s="86"/>
      <c r="T413" s="86"/>
      <c r="U413" s="86"/>
      <c r="V413" s="86"/>
      <c r="W413" s="86"/>
      <c r="X413" s="86"/>
      <c r="Y413" s="86"/>
    </row>
    <row r="414" spans="2:25" ht="15.75" customHeight="1" x14ac:dyDescent="0.2">
      <c r="B414" s="86"/>
      <c r="C414" s="86"/>
      <c r="D414" s="86"/>
      <c r="E414" s="86"/>
      <c r="F414" s="86"/>
      <c r="G414" s="86"/>
      <c r="H414" s="86"/>
      <c r="I414" s="86"/>
      <c r="J414" s="86"/>
      <c r="K414" s="86"/>
      <c r="L414" s="86"/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  <c r="X414" s="86"/>
      <c r="Y414" s="86"/>
    </row>
    <row r="415" spans="2:25" ht="15.75" customHeight="1" x14ac:dyDescent="0.2">
      <c r="B415" s="86"/>
      <c r="C415" s="86"/>
      <c r="D415" s="86"/>
      <c r="E415" s="86"/>
      <c r="F415" s="86"/>
      <c r="G415" s="86"/>
      <c r="H415" s="86"/>
      <c r="I415" s="86"/>
      <c r="J415" s="86"/>
      <c r="K415" s="86"/>
      <c r="L415" s="86"/>
      <c r="M415" s="86"/>
      <c r="N415" s="86"/>
      <c r="O415" s="86"/>
      <c r="P415" s="86"/>
      <c r="Q415" s="86"/>
      <c r="R415" s="86"/>
      <c r="S415" s="86"/>
      <c r="T415" s="86"/>
      <c r="U415" s="86"/>
      <c r="V415" s="86"/>
      <c r="W415" s="86"/>
      <c r="X415" s="86"/>
      <c r="Y415" s="86"/>
    </row>
    <row r="416" spans="2:25" ht="15.75" customHeight="1" x14ac:dyDescent="0.2">
      <c r="B416" s="86"/>
      <c r="C416" s="86"/>
      <c r="D416" s="86"/>
      <c r="E416" s="86"/>
      <c r="F416" s="86"/>
      <c r="G416" s="86"/>
      <c r="H416" s="86"/>
      <c r="I416" s="86"/>
      <c r="J416" s="86"/>
      <c r="K416" s="86"/>
      <c r="L416" s="86"/>
      <c r="M416" s="86"/>
      <c r="N416" s="86"/>
      <c r="O416" s="86"/>
      <c r="P416" s="86"/>
      <c r="Q416" s="86"/>
      <c r="R416" s="86"/>
      <c r="S416" s="86"/>
      <c r="T416" s="86"/>
      <c r="U416" s="86"/>
      <c r="V416" s="86"/>
      <c r="W416" s="86"/>
      <c r="X416" s="86"/>
      <c r="Y416" s="86"/>
    </row>
    <row r="417" spans="2:25" ht="15.75" customHeight="1" x14ac:dyDescent="0.2">
      <c r="B417" s="86"/>
      <c r="C417" s="86"/>
      <c r="D417" s="86"/>
      <c r="E417" s="86"/>
      <c r="F417" s="86"/>
      <c r="G417" s="86"/>
      <c r="H417" s="86"/>
      <c r="I417" s="86"/>
      <c r="J417" s="86"/>
      <c r="K417" s="86"/>
      <c r="L417" s="86"/>
      <c r="M417" s="86"/>
      <c r="N417" s="86"/>
      <c r="O417" s="86"/>
      <c r="P417" s="86"/>
      <c r="Q417" s="86"/>
      <c r="R417" s="86"/>
      <c r="S417" s="86"/>
      <c r="T417" s="86"/>
      <c r="U417" s="86"/>
      <c r="V417" s="86"/>
      <c r="W417" s="86"/>
      <c r="X417" s="86"/>
      <c r="Y417" s="86"/>
    </row>
    <row r="418" spans="2:25" ht="15.75" customHeight="1" x14ac:dyDescent="0.2">
      <c r="B418" s="86"/>
      <c r="C418" s="86"/>
      <c r="D418" s="86"/>
      <c r="E418" s="86"/>
      <c r="F418" s="86"/>
      <c r="G418" s="86"/>
      <c r="H418" s="86"/>
      <c r="I418" s="86"/>
      <c r="J418" s="86"/>
      <c r="K418" s="86"/>
      <c r="L418" s="86"/>
      <c r="M418" s="86"/>
      <c r="N418" s="86"/>
      <c r="O418" s="86"/>
      <c r="P418" s="86"/>
      <c r="Q418" s="86"/>
      <c r="R418" s="86"/>
      <c r="S418" s="86"/>
      <c r="T418" s="86"/>
      <c r="U418" s="86"/>
      <c r="V418" s="86"/>
      <c r="W418" s="86"/>
      <c r="X418" s="86"/>
      <c r="Y418" s="86"/>
    </row>
    <row r="419" spans="2:25" ht="15.75" customHeight="1" x14ac:dyDescent="0.2">
      <c r="B419" s="86"/>
      <c r="C419" s="86"/>
      <c r="D419" s="86"/>
      <c r="E419" s="86"/>
      <c r="F419" s="86"/>
      <c r="G419" s="86"/>
      <c r="H419" s="86"/>
      <c r="I419" s="86"/>
      <c r="J419" s="86"/>
      <c r="K419" s="86"/>
      <c r="L419" s="86"/>
      <c r="M419" s="86"/>
      <c r="N419" s="86"/>
      <c r="O419" s="86"/>
      <c r="P419" s="86"/>
      <c r="Q419" s="86"/>
      <c r="R419" s="86"/>
      <c r="S419" s="86"/>
      <c r="T419" s="86"/>
      <c r="U419" s="86"/>
      <c r="V419" s="86"/>
      <c r="W419" s="86"/>
      <c r="X419" s="86"/>
      <c r="Y419" s="86"/>
    </row>
    <row r="420" spans="2:25" ht="15.75" customHeight="1" x14ac:dyDescent="0.2">
      <c r="B420" s="86"/>
      <c r="C420" s="86"/>
      <c r="D420" s="86"/>
      <c r="E420" s="86"/>
      <c r="F420" s="86"/>
      <c r="G420" s="86"/>
      <c r="H420" s="86"/>
      <c r="I420" s="86"/>
      <c r="J420" s="86"/>
      <c r="K420" s="86"/>
      <c r="L420" s="86"/>
      <c r="M420" s="86"/>
      <c r="N420" s="86"/>
      <c r="O420" s="86"/>
      <c r="P420" s="86"/>
      <c r="Q420" s="86"/>
      <c r="R420" s="86"/>
      <c r="S420" s="86"/>
      <c r="T420" s="86"/>
      <c r="U420" s="86"/>
      <c r="V420" s="86"/>
      <c r="W420" s="86"/>
      <c r="X420" s="86"/>
      <c r="Y420" s="86"/>
    </row>
    <row r="421" spans="2:25" ht="15.75" customHeight="1" x14ac:dyDescent="0.2">
      <c r="B421" s="86"/>
      <c r="C421" s="86"/>
      <c r="D421" s="86"/>
      <c r="E421" s="86"/>
      <c r="F421" s="86"/>
      <c r="G421" s="86"/>
      <c r="H421" s="86"/>
      <c r="I421" s="86"/>
      <c r="J421" s="86"/>
      <c r="K421" s="86"/>
      <c r="L421" s="86"/>
      <c r="M421" s="86"/>
      <c r="N421" s="86"/>
      <c r="O421" s="86"/>
      <c r="P421" s="86"/>
      <c r="Q421" s="86"/>
      <c r="R421" s="86"/>
      <c r="S421" s="86"/>
      <c r="T421" s="86"/>
      <c r="U421" s="86"/>
      <c r="V421" s="86"/>
      <c r="W421" s="86"/>
      <c r="X421" s="86"/>
      <c r="Y421" s="86"/>
    </row>
    <row r="422" spans="2:25" ht="15.75" customHeight="1" x14ac:dyDescent="0.2">
      <c r="B422" s="86"/>
      <c r="C422" s="86"/>
      <c r="D422" s="86"/>
      <c r="E422" s="86"/>
      <c r="F422" s="86"/>
      <c r="G422" s="86"/>
      <c r="H422" s="86"/>
      <c r="I422" s="86"/>
      <c r="J422" s="86"/>
      <c r="K422" s="86"/>
      <c r="L422" s="86"/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  <c r="Y422" s="86"/>
    </row>
    <row r="423" spans="2:25" ht="15.75" customHeight="1" x14ac:dyDescent="0.2">
      <c r="B423" s="86"/>
      <c r="C423" s="86"/>
      <c r="D423" s="86"/>
      <c r="E423" s="86"/>
      <c r="F423" s="86"/>
      <c r="G423" s="86"/>
      <c r="H423" s="86"/>
      <c r="I423" s="86"/>
      <c r="J423" s="86"/>
      <c r="K423" s="86"/>
      <c r="L423" s="86"/>
      <c r="M423" s="86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  <c r="Y423" s="86"/>
    </row>
    <row r="424" spans="2:25" ht="15.75" customHeight="1" x14ac:dyDescent="0.2">
      <c r="B424" s="86"/>
      <c r="C424" s="86"/>
      <c r="D424" s="86"/>
      <c r="E424" s="86"/>
      <c r="F424" s="86"/>
      <c r="G424" s="86"/>
      <c r="H424" s="86"/>
      <c r="I424" s="86"/>
      <c r="J424" s="86"/>
      <c r="K424" s="86"/>
      <c r="L424" s="86"/>
      <c r="M424" s="86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  <c r="Y424" s="86"/>
    </row>
    <row r="425" spans="2:25" ht="15.75" customHeight="1" x14ac:dyDescent="0.2">
      <c r="B425" s="86"/>
      <c r="C425" s="86"/>
      <c r="D425" s="86"/>
      <c r="E425" s="86"/>
      <c r="F425" s="86"/>
      <c r="G425" s="86"/>
      <c r="H425" s="86"/>
      <c r="I425" s="86"/>
      <c r="J425" s="86"/>
      <c r="K425" s="86"/>
      <c r="L425" s="86"/>
      <c r="M425" s="8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  <c r="Y425" s="86"/>
    </row>
    <row r="426" spans="2:25" ht="15.75" customHeight="1" x14ac:dyDescent="0.2">
      <c r="B426" s="86"/>
      <c r="C426" s="86"/>
      <c r="D426" s="86"/>
      <c r="E426" s="86"/>
      <c r="F426" s="86"/>
      <c r="G426" s="86"/>
      <c r="H426" s="86"/>
      <c r="I426" s="86"/>
      <c r="J426" s="86"/>
      <c r="K426" s="86"/>
      <c r="L426" s="86"/>
      <c r="M426" s="8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  <c r="Y426" s="86"/>
    </row>
    <row r="427" spans="2:25" ht="15.75" customHeight="1" x14ac:dyDescent="0.2">
      <c r="B427" s="86"/>
      <c r="C427" s="86"/>
      <c r="D427" s="86"/>
      <c r="E427" s="86"/>
      <c r="F427" s="86"/>
      <c r="G427" s="86"/>
      <c r="H427" s="86"/>
      <c r="I427" s="86"/>
      <c r="J427" s="86"/>
      <c r="K427" s="86"/>
      <c r="L427" s="86"/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</row>
    <row r="428" spans="2:25" ht="15.75" customHeight="1" x14ac:dyDescent="0.2">
      <c r="B428" s="86"/>
      <c r="C428" s="86"/>
      <c r="D428" s="86"/>
      <c r="E428" s="86"/>
      <c r="F428" s="86"/>
      <c r="G428" s="86"/>
      <c r="H428" s="86"/>
      <c r="I428" s="86"/>
      <c r="J428" s="86"/>
      <c r="K428" s="86"/>
      <c r="L428" s="86"/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</row>
    <row r="429" spans="2:25" ht="15.75" customHeight="1" x14ac:dyDescent="0.2">
      <c r="B429" s="86"/>
      <c r="C429" s="86"/>
      <c r="D429" s="86"/>
      <c r="E429" s="86"/>
      <c r="F429" s="86"/>
      <c r="G429" s="86"/>
      <c r="H429" s="86"/>
      <c r="I429" s="86"/>
      <c r="J429" s="86"/>
      <c r="K429" s="86"/>
      <c r="L429" s="86"/>
      <c r="M429" s="8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  <c r="Y429" s="86"/>
    </row>
    <row r="430" spans="2:25" ht="15.75" customHeight="1" x14ac:dyDescent="0.2">
      <c r="B430" s="86"/>
      <c r="C430" s="86"/>
      <c r="D430" s="86"/>
      <c r="E430" s="86"/>
      <c r="F430" s="86"/>
      <c r="G430" s="86"/>
      <c r="H430" s="86"/>
      <c r="I430" s="86"/>
      <c r="J430" s="86"/>
      <c r="K430" s="86"/>
      <c r="L430" s="86"/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  <c r="Y430" s="86"/>
    </row>
    <row r="431" spans="2:25" ht="15.75" customHeight="1" x14ac:dyDescent="0.2">
      <c r="B431" s="86"/>
      <c r="C431" s="86"/>
      <c r="D431" s="86"/>
      <c r="E431" s="86"/>
      <c r="F431" s="86"/>
      <c r="G431" s="86"/>
      <c r="H431" s="86"/>
      <c r="I431" s="86"/>
      <c r="J431" s="86"/>
      <c r="K431" s="86"/>
      <c r="L431" s="86"/>
      <c r="M431" s="8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  <c r="Y431" s="86"/>
    </row>
    <row r="432" spans="2:25" ht="15.75" customHeight="1" x14ac:dyDescent="0.2">
      <c r="B432" s="86"/>
      <c r="C432" s="86"/>
      <c r="D432" s="86"/>
      <c r="E432" s="86"/>
      <c r="F432" s="86"/>
      <c r="G432" s="86"/>
      <c r="H432" s="86"/>
      <c r="I432" s="86"/>
      <c r="J432" s="86"/>
      <c r="K432" s="86"/>
      <c r="L432" s="86"/>
      <c r="M432" s="86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  <c r="Y432" s="86"/>
    </row>
    <row r="433" spans="2:25" ht="15.75" customHeight="1" x14ac:dyDescent="0.2">
      <c r="B433" s="86"/>
      <c r="C433" s="86"/>
      <c r="D433" s="86"/>
      <c r="E433" s="86"/>
      <c r="F433" s="86"/>
      <c r="G433" s="86"/>
      <c r="H433" s="86"/>
      <c r="I433" s="86"/>
      <c r="J433" s="86"/>
      <c r="K433" s="86"/>
      <c r="L433" s="86"/>
      <c r="M433" s="86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  <c r="Y433" s="86"/>
    </row>
    <row r="434" spans="2:25" ht="15.75" customHeight="1" x14ac:dyDescent="0.2">
      <c r="B434" s="86"/>
      <c r="C434" s="86"/>
      <c r="D434" s="86"/>
      <c r="E434" s="86"/>
      <c r="F434" s="86"/>
      <c r="G434" s="86"/>
      <c r="H434" s="86"/>
      <c r="I434" s="86"/>
      <c r="J434" s="86"/>
      <c r="K434" s="86"/>
      <c r="L434" s="86"/>
      <c r="M434" s="86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  <c r="Y434" s="86"/>
    </row>
    <row r="435" spans="2:25" ht="15.75" customHeight="1" x14ac:dyDescent="0.2">
      <c r="B435" s="86"/>
      <c r="C435" s="86"/>
      <c r="D435" s="86"/>
      <c r="E435" s="86"/>
      <c r="F435" s="86"/>
      <c r="G435" s="86"/>
      <c r="H435" s="86"/>
      <c r="I435" s="86"/>
      <c r="J435" s="86"/>
      <c r="K435" s="86"/>
      <c r="L435" s="86"/>
      <c r="M435" s="86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  <c r="Y435" s="86"/>
    </row>
    <row r="436" spans="2:25" ht="15.75" customHeight="1" x14ac:dyDescent="0.2">
      <c r="B436" s="86"/>
      <c r="C436" s="86"/>
      <c r="D436" s="86"/>
      <c r="E436" s="86"/>
      <c r="F436" s="86"/>
      <c r="G436" s="86"/>
      <c r="H436" s="86"/>
      <c r="I436" s="86"/>
      <c r="J436" s="86"/>
      <c r="K436" s="86"/>
      <c r="L436" s="86"/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</row>
    <row r="437" spans="2:25" ht="15.75" customHeight="1" x14ac:dyDescent="0.2">
      <c r="B437" s="86"/>
      <c r="C437" s="86"/>
      <c r="D437" s="86"/>
      <c r="E437" s="86"/>
      <c r="F437" s="86"/>
      <c r="G437" s="86"/>
      <c r="H437" s="86"/>
      <c r="I437" s="86"/>
      <c r="J437" s="86"/>
      <c r="K437" s="86"/>
      <c r="L437" s="86"/>
      <c r="M437" s="86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  <c r="Y437" s="86"/>
    </row>
    <row r="438" spans="2:25" ht="15.75" customHeight="1" x14ac:dyDescent="0.2">
      <c r="B438" s="86"/>
      <c r="C438" s="86"/>
      <c r="D438" s="86"/>
      <c r="E438" s="86"/>
      <c r="F438" s="86"/>
      <c r="G438" s="86"/>
      <c r="H438" s="86"/>
      <c r="I438" s="86"/>
      <c r="J438" s="86"/>
      <c r="K438" s="86"/>
      <c r="L438" s="86"/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  <c r="X438" s="86"/>
      <c r="Y438" s="86"/>
    </row>
    <row r="439" spans="2:25" ht="15.75" customHeight="1" x14ac:dyDescent="0.2">
      <c r="B439" s="86"/>
      <c r="C439" s="86"/>
      <c r="D439" s="86"/>
      <c r="E439" s="86"/>
      <c r="F439" s="86"/>
      <c r="G439" s="86"/>
      <c r="H439" s="86"/>
      <c r="I439" s="86"/>
      <c r="J439" s="86"/>
      <c r="K439" s="86"/>
      <c r="L439" s="86"/>
      <c r="M439" s="86"/>
      <c r="N439" s="86"/>
      <c r="O439" s="86"/>
      <c r="P439" s="86"/>
      <c r="Q439" s="86"/>
      <c r="R439" s="86"/>
      <c r="S439" s="86"/>
      <c r="T439" s="86"/>
      <c r="U439" s="86"/>
      <c r="V439" s="86"/>
      <c r="W439" s="86"/>
      <c r="X439" s="86"/>
      <c r="Y439" s="86"/>
    </row>
    <row r="440" spans="2:25" ht="15.75" customHeight="1" x14ac:dyDescent="0.2">
      <c r="B440" s="86"/>
      <c r="C440" s="86"/>
      <c r="D440" s="86"/>
      <c r="E440" s="86"/>
      <c r="F440" s="86"/>
      <c r="G440" s="86"/>
      <c r="H440" s="86"/>
      <c r="I440" s="86"/>
      <c r="J440" s="86"/>
      <c r="K440" s="86"/>
      <c r="L440" s="86"/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</row>
    <row r="441" spans="2:25" ht="15.75" customHeight="1" x14ac:dyDescent="0.2">
      <c r="B441" s="86"/>
      <c r="C441" s="86"/>
      <c r="D441" s="86"/>
      <c r="E441" s="86"/>
      <c r="F441" s="86"/>
      <c r="G441" s="86"/>
      <c r="H441" s="86"/>
      <c r="I441" s="86"/>
      <c r="J441" s="86"/>
      <c r="K441" s="86"/>
      <c r="L441" s="86"/>
      <c r="M441" s="86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  <c r="Y441" s="86"/>
    </row>
    <row r="442" spans="2:25" ht="15.75" customHeight="1" x14ac:dyDescent="0.2">
      <c r="B442" s="86"/>
      <c r="C442" s="86"/>
      <c r="D442" s="86"/>
      <c r="E442" s="86"/>
      <c r="F442" s="86"/>
      <c r="G442" s="86"/>
      <c r="H442" s="86"/>
      <c r="I442" s="86"/>
      <c r="J442" s="86"/>
      <c r="K442" s="86"/>
      <c r="L442" s="86"/>
      <c r="M442" s="86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  <c r="Y442" s="86"/>
    </row>
    <row r="443" spans="2:25" ht="15.75" customHeight="1" x14ac:dyDescent="0.2">
      <c r="B443" s="86"/>
      <c r="C443" s="86"/>
      <c r="D443" s="86"/>
      <c r="E443" s="86"/>
      <c r="F443" s="86"/>
      <c r="G443" s="86"/>
      <c r="H443" s="86"/>
      <c r="I443" s="86"/>
      <c r="J443" s="86"/>
      <c r="K443" s="86"/>
      <c r="L443" s="86"/>
      <c r="M443" s="86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  <c r="Y443" s="86"/>
    </row>
    <row r="444" spans="2:25" ht="15.75" customHeight="1" x14ac:dyDescent="0.2">
      <c r="B444" s="86"/>
      <c r="C444" s="86"/>
      <c r="D444" s="86"/>
      <c r="E444" s="86"/>
      <c r="F444" s="86"/>
      <c r="G444" s="86"/>
      <c r="H444" s="86"/>
      <c r="I444" s="86"/>
      <c r="J444" s="86"/>
      <c r="K444" s="86"/>
      <c r="L444" s="86"/>
      <c r="M444" s="86"/>
      <c r="N444" s="86"/>
      <c r="O444" s="86"/>
      <c r="P444" s="86"/>
      <c r="Q444" s="86"/>
      <c r="R444" s="86"/>
      <c r="S444" s="86"/>
      <c r="T444" s="86"/>
      <c r="U444" s="86"/>
      <c r="V444" s="86"/>
      <c r="W444" s="86"/>
      <c r="X444" s="86"/>
      <c r="Y444" s="86"/>
    </row>
    <row r="445" spans="2:25" ht="15.75" customHeight="1" x14ac:dyDescent="0.2">
      <c r="B445" s="86"/>
      <c r="C445" s="86"/>
      <c r="D445" s="86"/>
      <c r="E445" s="86"/>
      <c r="F445" s="86"/>
      <c r="G445" s="86"/>
      <c r="H445" s="86"/>
      <c r="I445" s="86"/>
      <c r="J445" s="86"/>
      <c r="K445" s="86"/>
      <c r="L445" s="86"/>
      <c r="M445" s="86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  <c r="Y445" s="86"/>
    </row>
    <row r="446" spans="2:25" ht="15.75" customHeight="1" x14ac:dyDescent="0.2">
      <c r="B446" s="86"/>
      <c r="C446" s="86"/>
      <c r="D446" s="86"/>
      <c r="E446" s="86"/>
      <c r="F446" s="86"/>
      <c r="G446" s="86"/>
      <c r="H446" s="86"/>
      <c r="I446" s="86"/>
      <c r="J446" s="86"/>
      <c r="K446" s="86"/>
      <c r="L446" s="86"/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  <c r="X446" s="86"/>
      <c r="Y446" s="86"/>
    </row>
    <row r="447" spans="2:25" ht="15.75" customHeight="1" x14ac:dyDescent="0.2">
      <c r="B447" s="86"/>
      <c r="C447" s="86"/>
      <c r="D447" s="86"/>
      <c r="E447" s="86"/>
      <c r="F447" s="86"/>
      <c r="G447" s="86"/>
      <c r="H447" s="86"/>
      <c r="I447" s="86"/>
      <c r="J447" s="86"/>
      <c r="K447" s="86"/>
      <c r="L447" s="86"/>
      <c r="M447" s="86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  <c r="Y447" s="86"/>
    </row>
    <row r="448" spans="2:25" ht="15.75" customHeight="1" x14ac:dyDescent="0.2">
      <c r="B448" s="86"/>
      <c r="C448" s="86"/>
      <c r="D448" s="86"/>
      <c r="E448" s="86"/>
      <c r="F448" s="86"/>
      <c r="G448" s="86"/>
      <c r="H448" s="86"/>
      <c r="I448" s="86"/>
      <c r="J448" s="86"/>
      <c r="K448" s="86"/>
      <c r="L448" s="86"/>
      <c r="M448" s="86"/>
      <c r="N448" s="86"/>
      <c r="O448" s="86"/>
      <c r="P448" s="86"/>
      <c r="Q448" s="86"/>
      <c r="R448" s="86"/>
      <c r="S448" s="86"/>
      <c r="T448" s="86"/>
      <c r="U448" s="86"/>
      <c r="V448" s="86"/>
      <c r="W448" s="86"/>
      <c r="X448" s="86"/>
      <c r="Y448" s="86"/>
    </row>
    <row r="449" spans="2:25" ht="15.75" customHeight="1" x14ac:dyDescent="0.2">
      <c r="B449" s="86"/>
      <c r="C449" s="86"/>
      <c r="D449" s="86"/>
      <c r="E449" s="86"/>
      <c r="F449" s="86"/>
      <c r="G449" s="86"/>
      <c r="H449" s="86"/>
      <c r="I449" s="86"/>
      <c r="J449" s="86"/>
      <c r="K449" s="86"/>
      <c r="L449" s="86"/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</row>
    <row r="450" spans="2:25" ht="15.75" customHeight="1" x14ac:dyDescent="0.2">
      <c r="B450" s="86"/>
      <c r="C450" s="86"/>
      <c r="D450" s="86"/>
      <c r="E450" s="86"/>
      <c r="F450" s="86"/>
      <c r="G450" s="86"/>
      <c r="H450" s="86"/>
      <c r="I450" s="86"/>
      <c r="J450" s="86"/>
      <c r="K450" s="86"/>
      <c r="L450" s="86"/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</row>
    <row r="451" spans="2:25" ht="15.75" customHeight="1" x14ac:dyDescent="0.2">
      <c r="B451" s="86"/>
      <c r="C451" s="86"/>
      <c r="D451" s="86"/>
      <c r="E451" s="86"/>
      <c r="F451" s="86"/>
      <c r="G451" s="86"/>
      <c r="H451" s="86"/>
      <c r="I451" s="86"/>
      <c r="J451" s="86"/>
      <c r="K451" s="86"/>
      <c r="L451" s="86"/>
      <c r="M451" s="86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  <c r="Y451" s="86"/>
    </row>
    <row r="452" spans="2:25" ht="15.75" customHeight="1" x14ac:dyDescent="0.2">
      <c r="B452" s="86"/>
      <c r="C452" s="86"/>
      <c r="D452" s="86"/>
      <c r="E452" s="86"/>
      <c r="F452" s="86"/>
      <c r="G452" s="86"/>
      <c r="H452" s="86"/>
      <c r="I452" s="86"/>
      <c r="J452" s="86"/>
      <c r="K452" s="86"/>
      <c r="L452" s="86"/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</row>
    <row r="453" spans="2:25" ht="15.75" customHeight="1" x14ac:dyDescent="0.2"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  <c r="Y453" s="86"/>
    </row>
    <row r="454" spans="2:25" ht="15.75" customHeight="1" x14ac:dyDescent="0.2">
      <c r="B454" s="86"/>
      <c r="C454" s="86"/>
      <c r="D454" s="86"/>
      <c r="E454" s="86"/>
      <c r="F454" s="86"/>
      <c r="G454" s="86"/>
      <c r="H454" s="86"/>
      <c r="I454" s="86"/>
      <c r="J454" s="86"/>
      <c r="K454" s="86"/>
      <c r="L454" s="86"/>
      <c r="M454" s="86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  <c r="Y454" s="86"/>
    </row>
    <row r="455" spans="2:25" ht="15.75" customHeight="1" x14ac:dyDescent="0.2">
      <c r="B455" s="86"/>
      <c r="C455" s="86"/>
      <c r="D455" s="86"/>
      <c r="E455" s="86"/>
      <c r="F455" s="86"/>
      <c r="G455" s="86"/>
      <c r="H455" s="86"/>
      <c r="I455" s="86"/>
      <c r="J455" s="86"/>
      <c r="K455" s="86"/>
      <c r="L455" s="86"/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</row>
    <row r="456" spans="2:25" ht="15.75" customHeight="1" x14ac:dyDescent="0.2">
      <c r="B456" s="86"/>
      <c r="C456" s="86"/>
      <c r="D456" s="86"/>
      <c r="E456" s="86"/>
      <c r="F456" s="86"/>
      <c r="G456" s="86"/>
      <c r="H456" s="86"/>
      <c r="I456" s="86"/>
      <c r="J456" s="86"/>
      <c r="K456" s="86"/>
      <c r="L456" s="86"/>
      <c r="M456" s="86"/>
      <c r="N456" s="86"/>
      <c r="O456" s="86"/>
      <c r="P456" s="86"/>
      <c r="Q456" s="86"/>
      <c r="R456" s="86"/>
      <c r="S456" s="86"/>
      <c r="T456" s="86"/>
      <c r="U456" s="86"/>
      <c r="V456" s="86"/>
      <c r="W456" s="86"/>
      <c r="X456" s="86"/>
      <c r="Y456" s="86"/>
    </row>
    <row r="457" spans="2:25" ht="15.75" customHeight="1" x14ac:dyDescent="0.2">
      <c r="B457" s="86"/>
      <c r="C457" s="86"/>
      <c r="D457" s="86"/>
      <c r="E457" s="86"/>
      <c r="F457" s="86"/>
      <c r="G457" s="86"/>
      <c r="H457" s="86"/>
      <c r="I457" s="86"/>
      <c r="J457" s="86"/>
      <c r="K457" s="86"/>
      <c r="L457" s="86"/>
      <c r="M457" s="86"/>
      <c r="N457" s="86"/>
      <c r="O457" s="86"/>
      <c r="P457" s="86"/>
      <c r="Q457" s="86"/>
      <c r="R457" s="86"/>
      <c r="S457" s="86"/>
      <c r="T457" s="86"/>
      <c r="U457" s="86"/>
      <c r="V457" s="86"/>
      <c r="W457" s="86"/>
      <c r="X457" s="86"/>
      <c r="Y457" s="86"/>
    </row>
    <row r="458" spans="2:25" ht="15.75" customHeight="1" x14ac:dyDescent="0.2">
      <c r="B458" s="86"/>
      <c r="C458" s="86"/>
      <c r="D458" s="86"/>
      <c r="E458" s="86"/>
      <c r="F458" s="86"/>
      <c r="G458" s="86"/>
      <c r="H458" s="86"/>
      <c r="I458" s="86"/>
      <c r="J458" s="86"/>
      <c r="K458" s="86"/>
      <c r="L458" s="86"/>
      <c r="M458" s="86"/>
      <c r="N458" s="86"/>
      <c r="O458" s="86"/>
      <c r="P458" s="86"/>
      <c r="Q458" s="86"/>
      <c r="R458" s="86"/>
      <c r="S458" s="86"/>
      <c r="T458" s="86"/>
      <c r="U458" s="86"/>
      <c r="V458" s="86"/>
      <c r="W458" s="86"/>
      <c r="X458" s="86"/>
      <c r="Y458" s="86"/>
    </row>
    <row r="459" spans="2:25" ht="15.75" customHeight="1" x14ac:dyDescent="0.2">
      <c r="B459" s="86"/>
      <c r="C459" s="86"/>
      <c r="D459" s="86"/>
      <c r="E459" s="86"/>
      <c r="F459" s="86"/>
      <c r="G459" s="86"/>
      <c r="H459" s="86"/>
      <c r="I459" s="86"/>
      <c r="J459" s="86"/>
      <c r="K459" s="86"/>
      <c r="L459" s="86"/>
      <c r="M459" s="86"/>
      <c r="N459" s="86"/>
      <c r="O459" s="86"/>
      <c r="P459" s="86"/>
      <c r="Q459" s="86"/>
      <c r="R459" s="86"/>
      <c r="S459" s="86"/>
      <c r="T459" s="86"/>
      <c r="U459" s="86"/>
      <c r="V459" s="86"/>
      <c r="W459" s="86"/>
      <c r="X459" s="86"/>
      <c r="Y459" s="86"/>
    </row>
    <row r="460" spans="2:25" ht="15.75" customHeight="1" x14ac:dyDescent="0.2">
      <c r="B460" s="86"/>
      <c r="C460" s="86"/>
      <c r="D460" s="86"/>
      <c r="E460" s="86"/>
      <c r="F460" s="86"/>
      <c r="G460" s="86"/>
      <c r="H460" s="86"/>
      <c r="I460" s="86"/>
      <c r="J460" s="86"/>
      <c r="K460" s="86"/>
      <c r="L460" s="86"/>
      <c r="M460" s="86"/>
      <c r="N460" s="86"/>
      <c r="O460" s="86"/>
      <c r="P460" s="86"/>
      <c r="Q460" s="86"/>
      <c r="R460" s="86"/>
      <c r="S460" s="86"/>
      <c r="T460" s="86"/>
      <c r="U460" s="86"/>
      <c r="V460" s="86"/>
      <c r="W460" s="86"/>
      <c r="X460" s="86"/>
      <c r="Y460" s="86"/>
    </row>
    <row r="461" spans="2:25" ht="15.75" customHeight="1" x14ac:dyDescent="0.2">
      <c r="B461" s="86"/>
      <c r="C461" s="86"/>
      <c r="D461" s="86"/>
      <c r="E461" s="86"/>
      <c r="F461" s="86"/>
      <c r="G461" s="86"/>
      <c r="H461" s="86"/>
      <c r="I461" s="86"/>
      <c r="J461" s="86"/>
      <c r="K461" s="86"/>
      <c r="L461" s="86"/>
      <c r="M461" s="86"/>
      <c r="N461" s="86"/>
      <c r="O461" s="86"/>
      <c r="P461" s="86"/>
      <c r="Q461" s="86"/>
      <c r="R461" s="86"/>
      <c r="S461" s="86"/>
      <c r="T461" s="86"/>
      <c r="U461" s="86"/>
      <c r="V461" s="86"/>
      <c r="W461" s="86"/>
      <c r="X461" s="86"/>
      <c r="Y461" s="86"/>
    </row>
    <row r="462" spans="2:25" ht="15.75" customHeight="1" x14ac:dyDescent="0.2">
      <c r="B462" s="86"/>
      <c r="C462" s="86"/>
      <c r="D462" s="86"/>
      <c r="E462" s="86"/>
      <c r="F462" s="86"/>
      <c r="G462" s="86"/>
      <c r="H462" s="86"/>
      <c r="I462" s="86"/>
      <c r="J462" s="86"/>
      <c r="K462" s="86"/>
      <c r="L462" s="86"/>
      <c r="M462" s="86"/>
      <c r="N462" s="86"/>
      <c r="O462" s="86"/>
      <c r="P462" s="86"/>
      <c r="Q462" s="86"/>
      <c r="R462" s="86"/>
      <c r="S462" s="86"/>
      <c r="T462" s="86"/>
      <c r="U462" s="86"/>
      <c r="V462" s="86"/>
      <c r="W462" s="86"/>
      <c r="X462" s="86"/>
      <c r="Y462" s="86"/>
    </row>
    <row r="463" spans="2:25" ht="15.75" customHeight="1" x14ac:dyDescent="0.2">
      <c r="B463" s="86"/>
      <c r="C463" s="86"/>
      <c r="D463" s="86"/>
      <c r="E463" s="86"/>
      <c r="F463" s="86"/>
      <c r="G463" s="86"/>
      <c r="H463" s="86"/>
      <c r="I463" s="86"/>
      <c r="J463" s="86"/>
      <c r="K463" s="86"/>
      <c r="L463" s="86"/>
      <c r="M463" s="86"/>
      <c r="N463" s="86"/>
      <c r="O463" s="86"/>
      <c r="P463" s="86"/>
      <c r="Q463" s="86"/>
      <c r="R463" s="86"/>
      <c r="S463" s="86"/>
      <c r="T463" s="86"/>
      <c r="U463" s="86"/>
      <c r="V463" s="86"/>
      <c r="W463" s="86"/>
      <c r="X463" s="86"/>
      <c r="Y463" s="86"/>
    </row>
    <row r="464" spans="2:25" ht="15.75" customHeight="1" x14ac:dyDescent="0.2">
      <c r="B464" s="86"/>
      <c r="C464" s="86"/>
      <c r="D464" s="86"/>
      <c r="E464" s="86"/>
      <c r="F464" s="86"/>
      <c r="G464" s="86"/>
      <c r="H464" s="86"/>
      <c r="I464" s="86"/>
      <c r="J464" s="86"/>
      <c r="K464" s="86"/>
      <c r="L464" s="86"/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</row>
    <row r="465" spans="2:25" ht="15.75" customHeight="1" x14ac:dyDescent="0.2">
      <c r="B465" s="86"/>
      <c r="C465" s="86"/>
      <c r="D465" s="86"/>
      <c r="E465" s="86"/>
      <c r="F465" s="86"/>
      <c r="G465" s="86"/>
      <c r="H465" s="86"/>
      <c r="I465" s="86"/>
      <c r="J465" s="86"/>
      <c r="K465" s="86"/>
      <c r="L465" s="86"/>
      <c r="M465" s="86"/>
      <c r="N465" s="86"/>
      <c r="O465" s="86"/>
      <c r="P465" s="86"/>
      <c r="Q465" s="86"/>
      <c r="R465" s="86"/>
      <c r="S465" s="86"/>
      <c r="T465" s="86"/>
      <c r="U465" s="86"/>
      <c r="V465" s="86"/>
      <c r="W465" s="86"/>
      <c r="X465" s="86"/>
      <c r="Y465" s="86"/>
    </row>
    <row r="466" spans="2:25" ht="15.75" customHeight="1" x14ac:dyDescent="0.2">
      <c r="B466" s="86"/>
      <c r="C466" s="86"/>
      <c r="D466" s="86"/>
      <c r="E466" s="86"/>
      <c r="F466" s="86"/>
      <c r="G466" s="86"/>
      <c r="H466" s="86"/>
      <c r="I466" s="86"/>
      <c r="J466" s="86"/>
      <c r="K466" s="86"/>
      <c r="L466" s="86"/>
      <c r="M466" s="86"/>
      <c r="N466" s="86"/>
      <c r="O466" s="86"/>
      <c r="P466" s="86"/>
      <c r="Q466" s="86"/>
      <c r="R466" s="86"/>
      <c r="S466" s="86"/>
      <c r="T466" s="86"/>
      <c r="U466" s="86"/>
      <c r="V466" s="86"/>
      <c r="W466" s="86"/>
      <c r="X466" s="86"/>
      <c r="Y466" s="86"/>
    </row>
    <row r="467" spans="2:25" ht="15.75" customHeight="1" x14ac:dyDescent="0.2">
      <c r="B467" s="86"/>
      <c r="C467" s="86"/>
      <c r="D467" s="86"/>
      <c r="E467" s="86"/>
      <c r="F467" s="86"/>
      <c r="G467" s="86"/>
      <c r="H467" s="86"/>
      <c r="I467" s="86"/>
      <c r="J467" s="86"/>
      <c r="K467" s="86"/>
      <c r="L467" s="86"/>
      <c r="M467" s="86"/>
      <c r="N467" s="86"/>
      <c r="O467" s="86"/>
      <c r="P467" s="86"/>
      <c r="Q467" s="86"/>
      <c r="R467" s="86"/>
      <c r="S467" s="86"/>
      <c r="T467" s="86"/>
      <c r="U467" s="86"/>
      <c r="V467" s="86"/>
      <c r="W467" s="86"/>
      <c r="X467" s="86"/>
      <c r="Y467" s="86"/>
    </row>
    <row r="468" spans="2:25" ht="15.75" customHeight="1" x14ac:dyDescent="0.2">
      <c r="B468" s="86"/>
      <c r="C468" s="86"/>
      <c r="D468" s="86"/>
      <c r="E468" s="86"/>
      <c r="F468" s="86"/>
      <c r="G468" s="86"/>
      <c r="H468" s="86"/>
      <c r="I468" s="86"/>
      <c r="J468" s="86"/>
      <c r="K468" s="86"/>
      <c r="L468" s="86"/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</row>
    <row r="469" spans="2:25" ht="15.75" customHeight="1" x14ac:dyDescent="0.2">
      <c r="B469" s="86"/>
      <c r="C469" s="86"/>
      <c r="D469" s="86"/>
      <c r="E469" s="86"/>
      <c r="F469" s="86"/>
      <c r="G469" s="86"/>
      <c r="H469" s="86"/>
      <c r="I469" s="86"/>
      <c r="J469" s="86"/>
      <c r="K469" s="86"/>
      <c r="L469" s="86"/>
      <c r="M469" s="86"/>
      <c r="N469" s="86"/>
      <c r="O469" s="86"/>
      <c r="P469" s="86"/>
      <c r="Q469" s="86"/>
      <c r="R469" s="86"/>
      <c r="S469" s="86"/>
      <c r="T469" s="86"/>
      <c r="U469" s="86"/>
      <c r="V469" s="86"/>
      <c r="W469" s="86"/>
      <c r="X469" s="86"/>
      <c r="Y469" s="86"/>
    </row>
    <row r="470" spans="2:25" ht="15.75" customHeight="1" x14ac:dyDescent="0.2">
      <c r="B470" s="86"/>
      <c r="C470" s="86"/>
      <c r="D470" s="86"/>
      <c r="E470" s="86"/>
      <c r="F470" s="86"/>
      <c r="G470" s="86"/>
      <c r="H470" s="86"/>
      <c r="I470" s="86"/>
      <c r="J470" s="86"/>
      <c r="K470" s="86"/>
      <c r="L470" s="86"/>
      <c r="M470" s="86"/>
      <c r="N470" s="86"/>
      <c r="O470" s="86"/>
      <c r="P470" s="86"/>
      <c r="Q470" s="86"/>
      <c r="R470" s="86"/>
      <c r="S470" s="86"/>
      <c r="T470" s="86"/>
      <c r="U470" s="86"/>
      <c r="V470" s="86"/>
      <c r="W470" s="86"/>
      <c r="X470" s="86"/>
      <c r="Y470" s="86"/>
    </row>
    <row r="471" spans="2:25" ht="15.75" customHeight="1" x14ac:dyDescent="0.2">
      <c r="B471" s="86"/>
      <c r="C471" s="86"/>
      <c r="D471" s="86"/>
      <c r="E471" s="86"/>
      <c r="F471" s="86"/>
      <c r="G471" s="86"/>
      <c r="H471" s="86"/>
      <c r="I471" s="86"/>
      <c r="J471" s="86"/>
      <c r="K471" s="86"/>
      <c r="L471" s="86"/>
      <c r="M471" s="86"/>
      <c r="N471" s="86"/>
      <c r="O471" s="86"/>
      <c r="P471" s="86"/>
      <c r="Q471" s="86"/>
      <c r="R471" s="86"/>
      <c r="S471" s="86"/>
      <c r="T471" s="86"/>
      <c r="U471" s="86"/>
      <c r="V471" s="86"/>
      <c r="W471" s="86"/>
      <c r="X471" s="86"/>
      <c r="Y471" s="86"/>
    </row>
    <row r="472" spans="2:25" ht="15.75" customHeight="1" x14ac:dyDescent="0.2">
      <c r="B472" s="86"/>
      <c r="C472" s="86"/>
      <c r="D472" s="86"/>
      <c r="E472" s="86"/>
      <c r="F472" s="86"/>
      <c r="G472" s="86"/>
      <c r="H472" s="86"/>
      <c r="I472" s="86"/>
      <c r="J472" s="86"/>
      <c r="K472" s="86"/>
      <c r="L472" s="86"/>
      <c r="M472" s="86"/>
      <c r="N472" s="86"/>
      <c r="O472" s="86"/>
      <c r="P472" s="86"/>
      <c r="Q472" s="86"/>
      <c r="R472" s="86"/>
      <c r="S472" s="86"/>
      <c r="T472" s="86"/>
      <c r="U472" s="86"/>
      <c r="V472" s="86"/>
      <c r="W472" s="86"/>
      <c r="X472" s="86"/>
      <c r="Y472" s="86"/>
    </row>
    <row r="473" spans="2:25" ht="15.75" customHeight="1" x14ac:dyDescent="0.2">
      <c r="B473" s="86"/>
      <c r="C473" s="86"/>
      <c r="D473" s="86"/>
      <c r="E473" s="86"/>
      <c r="F473" s="86"/>
      <c r="G473" s="86"/>
      <c r="H473" s="86"/>
      <c r="I473" s="86"/>
      <c r="J473" s="86"/>
      <c r="K473" s="86"/>
      <c r="L473" s="86"/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</row>
    <row r="474" spans="2:25" ht="15.75" customHeight="1" x14ac:dyDescent="0.2">
      <c r="B474" s="8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6"/>
      <c r="O474" s="86"/>
      <c r="P474" s="86"/>
      <c r="Q474" s="86"/>
      <c r="R474" s="86"/>
      <c r="S474" s="86"/>
      <c r="T474" s="86"/>
      <c r="U474" s="86"/>
      <c r="V474" s="86"/>
      <c r="W474" s="86"/>
      <c r="X474" s="86"/>
      <c r="Y474" s="86"/>
    </row>
    <row r="475" spans="2:25" ht="15.75" customHeight="1" x14ac:dyDescent="0.2">
      <c r="B475" s="8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86"/>
      <c r="N475" s="86"/>
      <c r="O475" s="86"/>
      <c r="P475" s="86"/>
      <c r="Q475" s="86"/>
      <c r="R475" s="86"/>
      <c r="S475" s="86"/>
      <c r="T475" s="86"/>
      <c r="U475" s="86"/>
      <c r="V475" s="86"/>
      <c r="W475" s="86"/>
      <c r="X475" s="86"/>
      <c r="Y475" s="86"/>
    </row>
    <row r="476" spans="2:25" ht="15.75" customHeight="1" x14ac:dyDescent="0.2">
      <c r="B476" s="86"/>
      <c r="C476" s="86"/>
      <c r="D476" s="86"/>
      <c r="E476" s="86"/>
      <c r="F476" s="86"/>
      <c r="G476" s="86"/>
      <c r="H476" s="86"/>
      <c r="I476" s="86"/>
      <c r="J476" s="86"/>
      <c r="K476" s="86"/>
      <c r="L476" s="86"/>
      <c r="M476" s="86"/>
      <c r="N476" s="86"/>
      <c r="O476" s="86"/>
      <c r="P476" s="86"/>
      <c r="Q476" s="86"/>
      <c r="R476" s="86"/>
      <c r="S476" s="86"/>
      <c r="T476" s="86"/>
      <c r="U476" s="86"/>
      <c r="V476" s="86"/>
      <c r="W476" s="86"/>
      <c r="X476" s="86"/>
      <c r="Y476" s="86"/>
    </row>
    <row r="477" spans="2:25" ht="15.75" customHeight="1" x14ac:dyDescent="0.2"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6"/>
      <c r="M477" s="86"/>
      <c r="N477" s="86"/>
      <c r="O477" s="86"/>
      <c r="P477" s="86"/>
      <c r="Q477" s="86"/>
      <c r="R477" s="86"/>
      <c r="S477" s="86"/>
      <c r="T477" s="86"/>
      <c r="U477" s="86"/>
      <c r="V477" s="86"/>
      <c r="W477" s="86"/>
      <c r="X477" s="86"/>
      <c r="Y477" s="86"/>
    </row>
    <row r="478" spans="2:25" ht="15.75" customHeight="1" x14ac:dyDescent="0.2">
      <c r="B478" s="86"/>
      <c r="C478" s="86"/>
      <c r="D478" s="86"/>
      <c r="E478" s="86"/>
      <c r="F478" s="86"/>
      <c r="G478" s="86"/>
      <c r="H478" s="86"/>
      <c r="I478" s="86"/>
      <c r="J478" s="86"/>
      <c r="K478" s="86"/>
      <c r="L478" s="86"/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</row>
    <row r="479" spans="2:25" ht="15.75" customHeight="1" x14ac:dyDescent="0.2">
      <c r="B479" s="86"/>
      <c r="C479" s="86"/>
      <c r="D479" s="86"/>
      <c r="E479" s="86"/>
      <c r="F479" s="86"/>
      <c r="G479" s="86"/>
      <c r="H479" s="86"/>
      <c r="I479" s="86"/>
      <c r="J479" s="86"/>
      <c r="K479" s="86"/>
      <c r="L479" s="86"/>
      <c r="M479" s="86"/>
      <c r="N479" s="86"/>
      <c r="O479" s="86"/>
      <c r="P479" s="86"/>
      <c r="Q479" s="86"/>
      <c r="R479" s="86"/>
      <c r="S479" s="86"/>
      <c r="T479" s="86"/>
      <c r="U479" s="86"/>
      <c r="V479" s="86"/>
      <c r="W479" s="86"/>
      <c r="X479" s="86"/>
      <c r="Y479" s="86"/>
    </row>
    <row r="480" spans="2:25" ht="15.75" customHeight="1" x14ac:dyDescent="0.2">
      <c r="B480" s="86"/>
      <c r="C480" s="86"/>
      <c r="D480" s="86"/>
      <c r="E480" s="86"/>
      <c r="F480" s="86"/>
      <c r="G480" s="86"/>
      <c r="H480" s="86"/>
      <c r="I480" s="86"/>
      <c r="J480" s="86"/>
      <c r="K480" s="86"/>
      <c r="L480" s="86"/>
      <c r="M480" s="86"/>
      <c r="N480" s="86"/>
      <c r="O480" s="86"/>
      <c r="P480" s="86"/>
      <c r="Q480" s="86"/>
      <c r="R480" s="86"/>
      <c r="S480" s="86"/>
      <c r="T480" s="86"/>
      <c r="U480" s="86"/>
      <c r="V480" s="86"/>
      <c r="W480" s="86"/>
      <c r="X480" s="86"/>
      <c r="Y480" s="86"/>
    </row>
    <row r="481" spans="2:25" ht="15.75" customHeight="1" x14ac:dyDescent="0.2">
      <c r="B481" s="86"/>
      <c r="C481" s="86"/>
      <c r="D481" s="86"/>
      <c r="E481" s="86"/>
      <c r="F481" s="86"/>
      <c r="G481" s="86"/>
      <c r="H481" s="86"/>
      <c r="I481" s="86"/>
      <c r="J481" s="86"/>
      <c r="K481" s="86"/>
      <c r="L481" s="86"/>
      <c r="M481" s="86"/>
      <c r="N481" s="86"/>
      <c r="O481" s="86"/>
      <c r="P481" s="86"/>
      <c r="Q481" s="86"/>
      <c r="R481" s="86"/>
      <c r="S481" s="86"/>
      <c r="T481" s="86"/>
      <c r="U481" s="86"/>
      <c r="V481" s="86"/>
      <c r="W481" s="86"/>
      <c r="X481" s="86"/>
      <c r="Y481" s="86"/>
    </row>
    <row r="482" spans="2:25" ht="15.75" customHeight="1" x14ac:dyDescent="0.2">
      <c r="B482" s="86"/>
      <c r="C482" s="86"/>
      <c r="D482" s="86"/>
      <c r="E482" s="86"/>
      <c r="F482" s="86"/>
      <c r="G482" s="86"/>
      <c r="H482" s="86"/>
      <c r="I482" s="86"/>
      <c r="J482" s="86"/>
      <c r="K482" s="86"/>
      <c r="L482" s="86"/>
      <c r="M482" s="86"/>
      <c r="N482" s="86"/>
      <c r="O482" s="86"/>
      <c r="P482" s="86"/>
      <c r="Q482" s="86"/>
      <c r="R482" s="86"/>
      <c r="S482" s="86"/>
      <c r="T482" s="86"/>
      <c r="U482" s="86"/>
      <c r="V482" s="86"/>
      <c r="W482" s="86"/>
      <c r="X482" s="86"/>
      <c r="Y482" s="86"/>
    </row>
    <row r="483" spans="2:25" ht="15.75" customHeight="1" x14ac:dyDescent="0.2">
      <c r="B483" s="86"/>
      <c r="C483" s="86"/>
      <c r="D483" s="86"/>
      <c r="E483" s="86"/>
      <c r="F483" s="86"/>
      <c r="G483" s="86"/>
      <c r="H483" s="86"/>
      <c r="I483" s="86"/>
      <c r="J483" s="86"/>
      <c r="K483" s="86"/>
      <c r="L483" s="86"/>
      <c r="M483" s="86"/>
      <c r="N483" s="86"/>
      <c r="O483" s="86"/>
      <c r="P483" s="86"/>
      <c r="Q483" s="86"/>
      <c r="R483" s="86"/>
      <c r="S483" s="86"/>
      <c r="T483" s="86"/>
      <c r="U483" s="86"/>
      <c r="V483" s="86"/>
      <c r="W483" s="86"/>
      <c r="X483" s="86"/>
      <c r="Y483" s="86"/>
    </row>
    <row r="484" spans="2:25" ht="15.75" customHeight="1" x14ac:dyDescent="0.2">
      <c r="B484" s="86"/>
      <c r="C484" s="86"/>
      <c r="D484" s="86"/>
      <c r="E484" s="86"/>
      <c r="F484" s="86"/>
      <c r="G484" s="86"/>
      <c r="H484" s="86"/>
      <c r="I484" s="86"/>
      <c r="J484" s="86"/>
      <c r="K484" s="86"/>
      <c r="L484" s="86"/>
      <c r="M484" s="86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  <c r="Y484" s="86"/>
    </row>
    <row r="485" spans="2:25" ht="15.75" customHeight="1" x14ac:dyDescent="0.2">
      <c r="B485" s="86"/>
      <c r="C485" s="86"/>
      <c r="D485" s="86"/>
      <c r="E485" s="86"/>
      <c r="F485" s="86"/>
      <c r="G485" s="86"/>
      <c r="H485" s="86"/>
      <c r="I485" s="86"/>
      <c r="J485" s="86"/>
      <c r="K485" s="86"/>
      <c r="L485" s="86"/>
      <c r="M485" s="86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  <c r="Y485" s="86"/>
    </row>
    <row r="486" spans="2:25" ht="15.75" customHeight="1" x14ac:dyDescent="0.2">
      <c r="B486" s="86"/>
      <c r="C486" s="86"/>
      <c r="D486" s="86"/>
      <c r="E486" s="86"/>
      <c r="F486" s="86"/>
      <c r="G486" s="86"/>
      <c r="H486" s="86"/>
      <c r="I486" s="86"/>
      <c r="J486" s="86"/>
      <c r="K486" s="86"/>
      <c r="L486" s="86"/>
      <c r="M486" s="86"/>
      <c r="N486" s="86"/>
      <c r="O486" s="86"/>
      <c r="P486" s="86"/>
      <c r="Q486" s="86"/>
      <c r="R486" s="86"/>
      <c r="S486" s="86"/>
      <c r="T486" s="86"/>
      <c r="U486" s="86"/>
      <c r="V486" s="86"/>
      <c r="W486" s="86"/>
      <c r="X486" s="86"/>
      <c r="Y486" s="86"/>
    </row>
    <row r="487" spans="2:25" ht="15.75" customHeight="1" x14ac:dyDescent="0.2">
      <c r="B487" s="86"/>
      <c r="C487" s="86"/>
      <c r="D487" s="86"/>
      <c r="E487" s="86"/>
      <c r="F487" s="86"/>
      <c r="G487" s="86"/>
      <c r="H487" s="86"/>
      <c r="I487" s="86"/>
      <c r="J487" s="86"/>
      <c r="K487" s="86"/>
      <c r="L487" s="86"/>
      <c r="M487" s="86"/>
      <c r="N487" s="86"/>
      <c r="O487" s="86"/>
      <c r="P487" s="86"/>
      <c r="Q487" s="86"/>
      <c r="R487" s="86"/>
      <c r="S487" s="86"/>
      <c r="T487" s="86"/>
      <c r="U487" s="86"/>
      <c r="V487" s="86"/>
      <c r="W487" s="86"/>
      <c r="X487" s="86"/>
      <c r="Y487" s="86"/>
    </row>
    <row r="488" spans="2:25" ht="15.75" customHeight="1" x14ac:dyDescent="0.2">
      <c r="B488" s="86"/>
      <c r="C488" s="86"/>
      <c r="D488" s="86"/>
      <c r="E488" s="86"/>
      <c r="F488" s="86"/>
      <c r="G488" s="86"/>
      <c r="H488" s="86"/>
      <c r="I488" s="86"/>
      <c r="J488" s="86"/>
      <c r="K488" s="86"/>
      <c r="L488" s="86"/>
      <c r="M488" s="86"/>
      <c r="N488" s="86"/>
      <c r="O488" s="86"/>
      <c r="P488" s="86"/>
      <c r="Q488" s="86"/>
      <c r="R488" s="86"/>
      <c r="S488" s="86"/>
      <c r="T488" s="86"/>
      <c r="U488" s="86"/>
      <c r="V488" s="86"/>
      <c r="W488" s="86"/>
      <c r="X488" s="86"/>
      <c r="Y488" s="86"/>
    </row>
    <row r="489" spans="2:25" ht="15.75" customHeight="1" x14ac:dyDescent="0.2">
      <c r="B489" s="86"/>
      <c r="C489" s="86"/>
      <c r="D489" s="86"/>
      <c r="E489" s="86"/>
      <c r="F489" s="86"/>
      <c r="G489" s="86"/>
      <c r="H489" s="86"/>
      <c r="I489" s="86"/>
      <c r="J489" s="86"/>
      <c r="K489" s="86"/>
      <c r="L489" s="86"/>
      <c r="M489" s="86"/>
      <c r="N489" s="86"/>
      <c r="O489" s="86"/>
      <c r="P489" s="86"/>
      <c r="Q489" s="86"/>
      <c r="R489" s="86"/>
      <c r="S489" s="86"/>
      <c r="T489" s="86"/>
      <c r="U489" s="86"/>
      <c r="V489" s="86"/>
      <c r="W489" s="86"/>
      <c r="X489" s="86"/>
      <c r="Y489" s="86"/>
    </row>
    <row r="490" spans="2:25" ht="15.75" customHeight="1" x14ac:dyDescent="0.2">
      <c r="B490" s="86"/>
      <c r="C490" s="86"/>
      <c r="D490" s="86"/>
      <c r="E490" s="86"/>
      <c r="F490" s="86"/>
      <c r="G490" s="86"/>
      <c r="H490" s="86"/>
      <c r="I490" s="86"/>
      <c r="J490" s="86"/>
      <c r="K490" s="86"/>
      <c r="L490" s="86"/>
      <c r="M490" s="86"/>
      <c r="N490" s="86"/>
      <c r="O490" s="86"/>
      <c r="P490" s="86"/>
      <c r="Q490" s="86"/>
      <c r="R490" s="86"/>
      <c r="S490" s="86"/>
      <c r="T490" s="86"/>
      <c r="U490" s="86"/>
      <c r="V490" s="86"/>
      <c r="W490" s="86"/>
      <c r="X490" s="86"/>
      <c r="Y490" s="86"/>
    </row>
    <row r="491" spans="2:25" ht="15.75" customHeight="1" x14ac:dyDescent="0.2">
      <c r="B491" s="86"/>
      <c r="C491" s="86"/>
      <c r="D491" s="86"/>
      <c r="E491" s="86"/>
      <c r="F491" s="86"/>
      <c r="G491" s="86"/>
      <c r="H491" s="86"/>
      <c r="I491" s="86"/>
      <c r="J491" s="86"/>
      <c r="K491" s="86"/>
      <c r="L491" s="86"/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86"/>
      <c r="Y491" s="86"/>
    </row>
    <row r="492" spans="2:25" ht="15.75" customHeight="1" x14ac:dyDescent="0.2">
      <c r="B492" s="86"/>
      <c r="C492" s="86"/>
      <c r="D492" s="86"/>
      <c r="E492" s="86"/>
      <c r="F492" s="86"/>
      <c r="G492" s="86"/>
      <c r="H492" s="86"/>
      <c r="I492" s="86"/>
      <c r="J492" s="86"/>
      <c r="K492" s="86"/>
      <c r="L492" s="86"/>
      <c r="M492" s="86"/>
      <c r="N492" s="86"/>
      <c r="O492" s="86"/>
      <c r="P492" s="86"/>
      <c r="Q492" s="86"/>
      <c r="R492" s="86"/>
      <c r="S492" s="86"/>
      <c r="T492" s="86"/>
      <c r="U492" s="86"/>
      <c r="V492" s="86"/>
      <c r="W492" s="86"/>
      <c r="X492" s="86"/>
      <c r="Y492" s="86"/>
    </row>
    <row r="493" spans="2:25" ht="15.75" customHeight="1" x14ac:dyDescent="0.2">
      <c r="B493" s="86"/>
      <c r="C493" s="86"/>
      <c r="D493" s="86"/>
      <c r="E493" s="86"/>
      <c r="F493" s="86"/>
      <c r="G493" s="86"/>
      <c r="H493" s="86"/>
      <c r="I493" s="86"/>
      <c r="J493" s="86"/>
      <c r="K493" s="86"/>
      <c r="L493" s="86"/>
      <c r="M493" s="86"/>
      <c r="N493" s="86"/>
      <c r="O493" s="86"/>
      <c r="P493" s="86"/>
      <c r="Q493" s="86"/>
      <c r="R493" s="86"/>
      <c r="S493" s="86"/>
      <c r="T493" s="86"/>
      <c r="U493" s="86"/>
      <c r="V493" s="86"/>
      <c r="W493" s="86"/>
      <c r="X493" s="86"/>
      <c r="Y493" s="86"/>
    </row>
    <row r="494" spans="2:25" ht="15.75" customHeight="1" x14ac:dyDescent="0.2">
      <c r="B494" s="86"/>
      <c r="C494" s="86"/>
      <c r="D494" s="86"/>
      <c r="E494" s="86"/>
      <c r="F494" s="86"/>
      <c r="G494" s="86"/>
      <c r="H494" s="86"/>
      <c r="I494" s="86"/>
      <c r="J494" s="86"/>
      <c r="K494" s="86"/>
      <c r="L494" s="86"/>
      <c r="M494" s="86"/>
      <c r="N494" s="86"/>
      <c r="O494" s="86"/>
      <c r="P494" s="86"/>
      <c r="Q494" s="86"/>
      <c r="R494" s="86"/>
      <c r="S494" s="86"/>
      <c r="T494" s="86"/>
      <c r="U494" s="86"/>
      <c r="V494" s="86"/>
      <c r="W494" s="86"/>
      <c r="X494" s="86"/>
      <c r="Y494" s="86"/>
    </row>
    <row r="495" spans="2:25" ht="15.75" customHeight="1" x14ac:dyDescent="0.2">
      <c r="B495" s="86"/>
      <c r="C495" s="86"/>
      <c r="D495" s="86"/>
      <c r="E495" s="86"/>
      <c r="F495" s="86"/>
      <c r="G495" s="86"/>
      <c r="H495" s="86"/>
      <c r="I495" s="86"/>
      <c r="J495" s="86"/>
      <c r="K495" s="86"/>
      <c r="L495" s="86"/>
      <c r="M495" s="86"/>
      <c r="N495" s="86"/>
      <c r="O495" s="86"/>
      <c r="P495" s="86"/>
      <c r="Q495" s="86"/>
      <c r="R495" s="86"/>
      <c r="S495" s="86"/>
      <c r="T495" s="86"/>
      <c r="U495" s="86"/>
      <c r="V495" s="86"/>
      <c r="W495" s="86"/>
      <c r="X495" s="86"/>
      <c r="Y495" s="86"/>
    </row>
    <row r="496" spans="2:25" ht="15.75" customHeight="1" x14ac:dyDescent="0.2">
      <c r="B496" s="86"/>
      <c r="C496" s="86"/>
      <c r="D496" s="86"/>
      <c r="E496" s="86"/>
      <c r="F496" s="86"/>
      <c r="G496" s="86"/>
      <c r="H496" s="86"/>
      <c r="I496" s="86"/>
      <c r="J496" s="86"/>
      <c r="K496" s="86"/>
      <c r="L496" s="86"/>
      <c r="M496" s="86"/>
      <c r="N496" s="86"/>
      <c r="O496" s="86"/>
      <c r="P496" s="86"/>
      <c r="Q496" s="86"/>
      <c r="R496" s="86"/>
      <c r="S496" s="86"/>
      <c r="T496" s="86"/>
      <c r="U496" s="86"/>
      <c r="V496" s="86"/>
      <c r="W496" s="86"/>
      <c r="X496" s="86"/>
      <c r="Y496" s="86"/>
    </row>
    <row r="497" spans="2:25" ht="15.75" customHeight="1" x14ac:dyDescent="0.2">
      <c r="B497" s="86"/>
      <c r="C497" s="86"/>
      <c r="D497" s="86"/>
      <c r="E497" s="86"/>
      <c r="F497" s="86"/>
      <c r="G497" s="86"/>
      <c r="H497" s="86"/>
      <c r="I497" s="86"/>
      <c r="J497" s="86"/>
      <c r="K497" s="86"/>
      <c r="L497" s="86"/>
      <c r="M497" s="86"/>
      <c r="N497" s="86"/>
      <c r="O497" s="86"/>
      <c r="P497" s="86"/>
      <c r="Q497" s="86"/>
      <c r="R497" s="86"/>
      <c r="S497" s="86"/>
      <c r="T497" s="86"/>
      <c r="U497" s="86"/>
      <c r="V497" s="86"/>
      <c r="W497" s="86"/>
      <c r="X497" s="86"/>
      <c r="Y497" s="86"/>
    </row>
    <row r="498" spans="2:25" ht="15.75" customHeight="1" x14ac:dyDescent="0.2">
      <c r="B498" s="86"/>
      <c r="C498" s="86"/>
      <c r="D498" s="86"/>
      <c r="E498" s="86"/>
      <c r="F498" s="86"/>
      <c r="G498" s="86"/>
      <c r="H498" s="86"/>
      <c r="I498" s="86"/>
      <c r="J498" s="86"/>
      <c r="K498" s="86"/>
      <c r="L498" s="86"/>
      <c r="M498" s="86"/>
      <c r="N498" s="86"/>
      <c r="O498" s="86"/>
      <c r="P498" s="86"/>
      <c r="Q498" s="86"/>
      <c r="R498" s="86"/>
      <c r="S498" s="86"/>
      <c r="T498" s="86"/>
      <c r="U498" s="86"/>
      <c r="V498" s="86"/>
      <c r="W498" s="86"/>
      <c r="X498" s="86"/>
      <c r="Y498" s="86"/>
    </row>
    <row r="499" spans="2:25" ht="15.75" customHeight="1" x14ac:dyDescent="0.2">
      <c r="B499" s="86"/>
      <c r="C499" s="86"/>
      <c r="D499" s="86"/>
      <c r="E499" s="86"/>
      <c r="F499" s="86"/>
      <c r="G499" s="86"/>
      <c r="H499" s="86"/>
      <c r="I499" s="86"/>
      <c r="J499" s="86"/>
      <c r="K499" s="86"/>
      <c r="L499" s="86"/>
      <c r="M499" s="86"/>
      <c r="N499" s="86"/>
      <c r="O499" s="86"/>
      <c r="P499" s="86"/>
      <c r="Q499" s="86"/>
      <c r="R499" s="86"/>
      <c r="S499" s="86"/>
      <c r="T499" s="86"/>
      <c r="U499" s="86"/>
      <c r="V499" s="86"/>
      <c r="W499" s="86"/>
      <c r="X499" s="86"/>
      <c r="Y499" s="86"/>
    </row>
    <row r="500" spans="2:25" ht="15.75" customHeight="1" x14ac:dyDescent="0.2">
      <c r="B500" s="86"/>
      <c r="C500" s="86"/>
      <c r="D500" s="86"/>
      <c r="E500" s="86"/>
      <c r="F500" s="86"/>
      <c r="G500" s="86"/>
      <c r="H500" s="86"/>
      <c r="I500" s="86"/>
      <c r="J500" s="86"/>
      <c r="K500" s="86"/>
      <c r="L500" s="86"/>
      <c r="M500" s="86"/>
      <c r="N500" s="86"/>
      <c r="O500" s="86"/>
      <c r="P500" s="86"/>
      <c r="Q500" s="86"/>
      <c r="R500" s="86"/>
      <c r="S500" s="86"/>
      <c r="T500" s="86"/>
      <c r="U500" s="86"/>
      <c r="V500" s="86"/>
      <c r="W500" s="86"/>
      <c r="X500" s="86"/>
      <c r="Y500" s="86"/>
    </row>
    <row r="501" spans="2:25" ht="15.75" customHeight="1" x14ac:dyDescent="0.2">
      <c r="B501" s="86"/>
      <c r="C501" s="86"/>
      <c r="D501" s="86"/>
      <c r="E501" s="86"/>
      <c r="F501" s="86"/>
      <c r="G501" s="86"/>
      <c r="H501" s="86"/>
      <c r="I501" s="86"/>
      <c r="J501" s="86"/>
      <c r="K501" s="86"/>
      <c r="L501" s="86"/>
      <c r="M501" s="86"/>
      <c r="N501" s="86"/>
      <c r="O501" s="86"/>
      <c r="P501" s="86"/>
      <c r="Q501" s="86"/>
      <c r="R501" s="86"/>
      <c r="S501" s="86"/>
      <c r="T501" s="86"/>
      <c r="U501" s="86"/>
      <c r="V501" s="86"/>
      <c r="W501" s="86"/>
      <c r="X501" s="86"/>
      <c r="Y501" s="86"/>
    </row>
    <row r="502" spans="2:25" ht="15.75" customHeight="1" x14ac:dyDescent="0.2">
      <c r="B502" s="86"/>
      <c r="C502" s="86"/>
      <c r="D502" s="86"/>
      <c r="E502" s="86"/>
      <c r="F502" s="86"/>
      <c r="G502" s="86"/>
      <c r="H502" s="86"/>
      <c r="I502" s="86"/>
      <c r="J502" s="86"/>
      <c r="K502" s="86"/>
      <c r="L502" s="86"/>
      <c r="M502" s="86"/>
      <c r="N502" s="86"/>
      <c r="O502" s="86"/>
      <c r="P502" s="86"/>
      <c r="Q502" s="86"/>
      <c r="R502" s="86"/>
      <c r="S502" s="86"/>
      <c r="T502" s="86"/>
      <c r="U502" s="86"/>
      <c r="V502" s="86"/>
      <c r="W502" s="86"/>
      <c r="X502" s="86"/>
      <c r="Y502" s="86"/>
    </row>
    <row r="503" spans="2:25" ht="15.75" customHeight="1" x14ac:dyDescent="0.2">
      <c r="B503" s="86"/>
      <c r="C503" s="86"/>
      <c r="D503" s="86"/>
      <c r="E503" s="86"/>
      <c r="F503" s="86"/>
      <c r="G503" s="86"/>
      <c r="H503" s="86"/>
      <c r="I503" s="86"/>
      <c r="J503" s="86"/>
      <c r="K503" s="86"/>
      <c r="L503" s="86"/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</row>
    <row r="504" spans="2:25" ht="15.75" customHeight="1" x14ac:dyDescent="0.2">
      <c r="B504" s="86"/>
      <c r="C504" s="86"/>
      <c r="D504" s="86"/>
      <c r="E504" s="86"/>
      <c r="F504" s="86"/>
      <c r="G504" s="86"/>
      <c r="H504" s="86"/>
      <c r="I504" s="86"/>
      <c r="J504" s="86"/>
      <c r="K504" s="86"/>
      <c r="L504" s="86"/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</row>
    <row r="505" spans="2:25" ht="15.75" customHeight="1" x14ac:dyDescent="0.2">
      <c r="B505" s="86"/>
      <c r="C505" s="86"/>
      <c r="D505" s="86"/>
      <c r="E505" s="86"/>
      <c r="F505" s="86"/>
      <c r="G505" s="86"/>
      <c r="H505" s="86"/>
      <c r="I505" s="86"/>
      <c r="J505" s="86"/>
      <c r="K505" s="86"/>
      <c r="L505" s="86"/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</row>
    <row r="506" spans="2:25" ht="15.75" customHeight="1" x14ac:dyDescent="0.2">
      <c r="B506" s="86"/>
      <c r="C506" s="86"/>
      <c r="D506" s="86"/>
      <c r="E506" s="86"/>
      <c r="F506" s="86"/>
      <c r="G506" s="86"/>
      <c r="H506" s="86"/>
      <c r="I506" s="86"/>
      <c r="J506" s="86"/>
      <c r="K506" s="86"/>
      <c r="L506" s="86"/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</row>
    <row r="507" spans="2:25" ht="15.75" customHeight="1" x14ac:dyDescent="0.2">
      <c r="B507" s="86"/>
      <c r="C507" s="86"/>
      <c r="D507" s="86"/>
      <c r="E507" s="86"/>
      <c r="F507" s="86"/>
      <c r="G507" s="86"/>
      <c r="H507" s="86"/>
      <c r="I507" s="86"/>
      <c r="J507" s="86"/>
      <c r="K507" s="86"/>
      <c r="L507" s="86"/>
      <c r="M507" s="86"/>
      <c r="N507" s="86"/>
      <c r="O507" s="86"/>
      <c r="P507" s="86"/>
      <c r="Q507" s="86"/>
      <c r="R507" s="86"/>
      <c r="S507" s="86"/>
      <c r="T507" s="86"/>
      <c r="U507" s="86"/>
      <c r="V507" s="86"/>
      <c r="W507" s="86"/>
      <c r="X507" s="86"/>
      <c r="Y507" s="86"/>
    </row>
    <row r="508" spans="2:25" ht="15.75" customHeight="1" x14ac:dyDescent="0.2">
      <c r="B508" s="86"/>
      <c r="C508" s="86"/>
      <c r="D508" s="86"/>
      <c r="E508" s="86"/>
      <c r="F508" s="86"/>
      <c r="G508" s="86"/>
      <c r="H508" s="86"/>
      <c r="I508" s="86"/>
      <c r="J508" s="86"/>
      <c r="K508" s="86"/>
      <c r="L508" s="86"/>
      <c r="M508" s="86"/>
      <c r="N508" s="86"/>
      <c r="O508" s="86"/>
      <c r="P508" s="86"/>
      <c r="Q508" s="86"/>
      <c r="R508" s="86"/>
      <c r="S508" s="86"/>
      <c r="T508" s="86"/>
      <c r="U508" s="86"/>
      <c r="V508" s="86"/>
      <c r="W508" s="86"/>
      <c r="X508" s="86"/>
      <c r="Y508" s="86"/>
    </row>
    <row r="509" spans="2:25" ht="15.75" customHeight="1" x14ac:dyDescent="0.2">
      <c r="B509" s="86"/>
      <c r="C509" s="86"/>
      <c r="D509" s="86"/>
      <c r="E509" s="86"/>
      <c r="F509" s="86"/>
      <c r="G509" s="86"/>
      <c r="H509" s="86"/>
      <c r="I509" s="86"/>
      <c r="J509" s="86"/>
      <c r="K509" s="86"/>
      <c r="L509" s="86"/>
      <c r="M509" s="86"/>
      <c r="N509" s="86"/>
      <c r="O509" s="86"/>
      <c r="P509" s="86"/>
      <c r="Q509" s="86"/>
      <c r="R509" s="86"/>
      <c r="S509" s="86"/>
      <c r="T509" s="86"/>
      <c r="U509" s="86"/>
      <c r="V509" s="86"/>
      <c r="W509" s="86"/>
      <c r="X509" s="86"/>
      <c r="Y509" s="86"/>
    </row>
    <row r="510" spans="2:25" ht="15.75" customHeight="1" x14ac:dyDescent="0.2">
      <c r="B510" s="86"/>
      <c r="C510" s="86"/>
      <c r="D510" s="86"/>
      <c r="E510" s="86"/>
      <c r="F510" s="86"/>
      <c r="G510" s="86"/>
      <c r="H510" s="86"/>
      <c r="I510" s="86"/>
      <c r="J510" s="86"/>
      <c r="K510" s="86"/>
      <c r="L510" s="86"/>
      <c r="M510" s="86"/>
      <c r="N510" s="86"/>
      <c r="O510" s="86"/>
      <c r="P510" s="86"/>
      <c r="Q510" s="86"/>
      <c r="R510" s="86"/>
      <c r="S510" s="86"/>
      <c r="T510" s="86"/>
      <c r="U510" s="86"/>
      <c r="V510" s="86"/>
      <c r="W510" s="86"/>
      <c r="X510" s="86"/>
      <c r="Y510" s="86"/>
    </row>
    <row r="511" spans="2:25" ht="15.75" customHeight="1" x14ac:dyDescent="0.2">
      <c r="B511" s="86"/>
      <c r="C511" s="86"/>
      <c r="D511" s="86"/>
      <c r="E511" s="86"/>
      <c r="F511" s="86"/>
      <c r="G511" s="86"/>
      <c r="H511" s="86"/>
      <c r="I511" s="86"/>
      <c r="J511" s="86"/>
      <c r="K511" s="86"/>
      <c r="L511" s="86"/>
      <c r="M511" s="86"/>
      <c r="N511" s="86"/>
      <c r="O511" s="86"/>
      <c r="P511" s="86"/>
      <c r="Q511" s="86"/>
      <c r="R511" s="86"/>
      <c r="S511" s="86"/>
      <c r="T511" s="86"/>
      <c r="U511" s="86"/>
      <c r="V511" s="86"/>
      <c r="W511" s="86"/>
      <c r="X511" s="86"/>
      <c r="Y511" s="86"/>
    </row>
    <row r="512" spans="2:25" ht="15.75" customHeight="1" x14ac:dyDescent="0.2">
      <c r="B512" s="86"/>
      <c r="C512" s="86"/>
      <c r="D512" s="86"/>
      <c r="E512" s="86"/>
      <c r="F512" s="86"/>
      <c r="G512" s="86"/>
      <c r="H512" s="86"/>
      <c r="I512" s="86"/>
      <c r="J512" s="86"/>
      <c r="K512" s="86"/>
      <c r="L512" s="86"/>
      <c r="M512" s="86"/>
      <c r="N512" s="86"/>
      <c r="O512" s="86"/>
      <c r="P512" s="86"/>
      <c r="Q512" s="86"/>
      <c r="R512" s="86"/>
      <c r="S512" s="86"/>
      <c r="T512" s="86"/>
      <c r="U512" s="86"/>
      <c r="V512" s="86"/>
      <c r="W512" s="86"/>
      <c r="X512" s="86"/>
      <c r="Y512" s="86"/>
    </row>
    <row r="513" spans="2:25" ht="15.75" customHeight="1" x14ac:dyDescent="0.2">
      <c r="B513" s="86"/>
      <c r="C513" s="86"/>
      <c r="D513" s="86"/>
      <c r="E513" s="86"/>
      <c r="F513" s="86"/>
      <c r="G513" s="86"/>
      <c r="H513" s="86"/>
      <c r="I513" s="86"/>
      <c r="J513" s="86"/>
      <c r="K513" s="86"/>
      <c r="L513" s="86"/>
      <c r="M513" s="86"/>
      <c r="N513" s="86"/>
      <c r="O513" s="86"/>
      <c r="P513" s="86"/>
      <c r="Q513" s="86"/>
      <c r="R513" s="86"/>
      <c r="S513" s="86"/>
      <c r="T513" s="86"/>
      <c r="U513" s="86"/>
      <c r="V513" s="86"/>
      <c r="W513" s="86"/>
      <c r="X513" s="86"/>
      <c r="Y513" s="86"/>
    </row>
    <row r="514" spans="2:25" ht="15.75" customHeight="1" x14ac:dyDescent="0.2">
      <c r="B514" s="86"/>
      <c r="C514" s="86"/>
      <c r="D514" s="86"/>
      <c r="E514" s="86"/>
      <c r="F514" s="86"/>
      <c r="G514" s="86"/>
      <c r="H514" s="86"/>
      <c r="I514" s="86"/>
      <c r="J514" s="86"/>
      <c r="K514" s="86"/>
      <c r="L514" s="86"/>
      <c r="M514" s="86"/>
      <c r="N514" s="86"/>
      <c r="O514" s="86"/>
      <c r="P514" s="86"/>
      <c r="Q514" s="86"/>
      <c r="R514" s="86"/>
      <c r="S514" s="86"/>
      <c r="T514" s="86"/>
      <c r="U514" s="86"/>
      <c r="V514" s="86"/>
      <c r="W514" s="86"/>
      <c r="X514" s="86"/>
      <c r="Y514" s="86"/>
    </row>
    <row r="515" spans="2:25" ht="15.75" customHeight="1" x14ac:dyDescent="0.2">
      <c r="B515" s="86"/>
      <c r="C515" s="86"/>
      <c r="D515" s="86"/>
      <c r="E515" s="86"/>
      <c r="F515" s="86"/>
      <c r="G515" s="86"/>
      <c r="H515" s="86"/>
      <c r="I515" s="86"/>
      <c r="J515" s="86"/>
      <c r="K515" s="86"/>
      <c r="L515" s="86"/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  <c r="Y515" s="86"/>
    </row>
    <row r="516" spans="2:25" ht="15.75" customHeight="1" x14ac:dyDescent="0.2">
      <c r="B516" s="86"/>
      <c r="C516" s="86"/>
      <c r="D516" s="86"/>
      <c r="E516" s="86"/>
      <c r="F516" s="86"/>
      <c r="G516" s="86"/>
      <c r="H516" s="86"/>
      <c r="I516" s="86"/>
      <c r="J516" s="86"/>
      <c r="K516" s="86"/>
      <c r="L516" s="86"/>
      <c r="M516" s="86"/>
      <c r="N516" s="86"/>
      <c r="O516" s="86"/>
      <c r="P516" s="86"/>
      <c r="Q516" s="86"/>
      <c r="R516" s="86"/>
      <c r="S516" s="86"/>
      <c r="T516" s="86"/>
      <c r="U516" s="86"/>
      <c r="V516" s="86"/>
      <c r="W516" s="86"/>
      <c r="X516" s="86"/>
      <c r="Y516" s="86"/>
    </row>
    <row r="517" spans="2:25" ht="15.75" customHeight="1" x14ac:dyDescent="0.2">
      <c r="B517" s="86"/>
      <c r="C517" s="86"/>
      <c r="D517" s="86"/>
      <c r="E517" s="86"/>
      <c r="F517" s="86"/>
      <c r="G517" s="86"/>
      <c r="H517" s="86"/>
      <c r="I517" s="86"/>
      <c r="J517" s="86"/>
      <c r="K517" s="86"/>
      <c r="L517" s="86"/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86"/>
    </row>
    <row r="518" spans="2:25" ht="15.75" customHeight="1" x14ac:dyDescent="0.2">
      <c r="B518" s="86"/>
      <c r="C518" s="86"/>
      <c r="D518" s="86"/>
      <c r="E518" s="86"/>
      <c r="F518" s="86"/>
      <c r="G518" s="86"/>
      <c r="H518" s="86"/>
      <c r="I518" s="86"/>
      <c r="J518" s="86"/>
      <c r="K518" s="86"/>
      <c r="L518" s="86"/>
      <c r="M518" s="86"/>
      <c r="N518" s="86"/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86"/>
    </row>
    <row r="519" spans="2:25" ht="15.75" customHeight="1" x14ac:dyDescent="0.2">
      <c r="B519" s="86"/>
      <c r="C519" s="86"/>
      <c r="D519" s="86"/>
      <c r="E519" s="86"/>
      <c r="F519" s="86"/>
      <c r="G519" s="86"/>
      <c r="H519" s="86"/>
      <c r="I519" s="86"/>
      <c r="J519" s="86"/>
      <c r="K519" s="86"/>
      <c r="L519" s="86"/>
      <c r="M519" s="86"/>
      <c r="N519" s="86"/>
      <c r="O519" s="86"/>
      <c r="P519" s="86"/>
      <c r="Q519" s="86"/>
      <c r="R519" s="86"/>
      <c r="S519" s="86"/>
      <c r="T519" s="86"/>
      <c r="U519" s="86"/>
      <c r="V519" s="86"/>
      <c r="W519" s="86"/>
      <c r="X519" s="86"/>
      <c r="Y519" s="86"/>
    </row>
    <row r="520" spans="2:25" ht="15.75" customHeight="1" x14ac:dyDescent="0.2">
      <c r="B520" s="86"/>
      <c r="C520" s="86"/>
      <c r="D520" s="86"/>
      <c r="E520" s="86"/>
      <c r="F520" s="86"/>
      <c r="G520" s="86"/>
      <c r="H520" s="86"/>
      <c r="I520" s="86"/>
      <c r="J520" s="86"/>
      <c r="K520" s="86"/>
      <c r="L520" s="86"/>
      <c r="M520" s="86"/>
      <c r="N520" s="86"/>
      <c r="O520" s="86"/>
      <c r="P520" s="86"/>
      <c r="Q520" s="86"/>
      <c r="R520" s="86"/>
      <c r="S520" s="86"/>
      <c r="T520" s="86"/>
      <c r="U520" s="86"/>
      <c r="V520" s="86"/>
      <c r="W520" s="86"/>
      <c r="X520" s="86"/>
      <c r="Y520" s="86"/>
    </row>
    <row r="521" spans="2:25" ht="15.75" customHeight="1" x14ac:dyDescent="0.2">
      <c r="B521" s="86"/>
      <c r="C521" s="86"/>
      <c r="D521" s="86"/>
      <c r="E521" s="86"/>
      <c r="F521" s="86"/>
      <c r="G521" s="86"/>
      <c r="H521" s="86"/>
      <c r="I521" s="86"/>
      <c r="J521" s="86"/>
      <c r="K521" s="86"/>
      <c r="L521" s="86"/>
      <c r="M521" s="86"/>
      <c r="N521" s="86"/>
      <c r="O521" s="86"/>
      <c r="P521" s="86"/>
      <c r="Q521" s="86"/>
      <c r="R521" s="86"/>
      <c r="S521" s="86"/>
      <c r="T521" s="86"/>
      <c r="U521" s="86"/>
      <c r="V521" s="86"/>
      <c r="W521" s="86"/>
      <c r="X521" s="86"/>
      <c r="Y521" s="86"/>
    </row>
    <row r="522" spans="2:25" ht="15.75" customHeight="1" x14ac:dyDescent="0.2">
      <c r="B522" s="86"/>
      <c r="C522" s="86"/>
      <c r="D522" s="86"/>
      <c r="E522" s="86"/>
      <c r="F522" s="86"/>
      <c r="G522" s="86"/>
      <c r="H522" s="86"/>
      <c r="I522" s="86"/>
      <c r="J522" s="86"/>
      <c r="K522" s="86"/>
      <c r="L522" s="86"/>
      <c r="M522" s="86"/>
      <c r="N522" s="86"/>
      <c r="O522" s="86"/>
      <c r="P522" s="86"/>
      <c r="Q522" s="86"/>
      <c r="R522" s="86"/>
      <c r="S522" s="86"/>
      <c r="T522" s="86"/>
      <c r="U522" s="86"/>
      <c r="V522" s="86"/>
      <c r="W522" s="86"/>
      <c r="X522" s="86"/>
      <c r="Y522" s="86"/>
    </row>
    <row r="523" spans="2:25" ht="15.75" customHeight="1" x14ac:dyDescent="0.2">
      <c r="B523" s="86"/>
      <c r="C523" s="86"/>
      <c r="D523" s="86"/>
      <c r="E523" s="86"/>
      <c r="F523" s="86"/>
      <c r="G523" s="86"/>
      <c r="H523" s="86"/>
      <c r="I523" s="86"/>
      <c r="J523" s="86"/>
      <c r="K523" s="86"/>
      <c r="L523" s="86"/>
      <c r="M523" s="86"/>
      <c r="N523" s="86"/>
      <c r="O523" s="86"/>
      <c r="P523" s="86"/>
      <c r="Q523" s="86"/>
      <c r="R523" s="86"/>
      <c r="S523" s="86"/>
      <c r="T523" s="86"/>
      <c r="U523" s="86"/>
      <c r="V523" s="86"/>
      <c r="W523" s="86"/>
      <c r="X523" s="86"/>
      <c r="Y523" s="86"/>
    </row>
    <row r="524" spans="2:25" ht="15.75" customHeight="1" x14ac:dyDescent="0.2">
      <c r="B524" s="86"/>
      <c r="C524" s="86"/>
      <c r="D524" s="86"/>
      <c r="E524" s="86"/>
      <c r="F524" s="86"/>
      <c r="G524" s="86"/>
      <c r="H524" s="86"/>
      <c r="I524" s="86"/>
      <c r="J524" s="86"/>
      <c r="K524" s="86"/>
      <c r="L524" s="86"/>
      <c r="M524" s="86"/>
      <c r="N524" s="86"/>
      <c r="O524" s="86"/>
      <c r="P524" s="86"/>
      <c r="Q524" s="86"/>
      <c r="R524" s="86"/>
      <c r="S524" s="86"/>
      <c r="T524" s="86"/>
      <c r="U524" s="86"/>
      <c r="V524" s="86"/>
      <c r="W524" s="86"/>
      <c r="X524" s="86"/>
      <c r="Y524" s="86"/>
    </row>
    <row r="525" spans="2:25" ht="15.75" customHeight="1" x14ac:dyDescent="0.2">
      <c r="B525" s="86"/>
      <c r="C525" s="86"/>
      <c r="D525" s="86"/>
      <c r="E525" s="86"/>
      <c r="F525" s="86"/>
      <c r="G525" s="86"/>
      <c r="H525" s="86"/>
      <c r="I525" s="86"/>
      <c r="J525" s="86"/>
      <c r="K525" s="86"/>
      <c r="L525" s="86"/>
      <c r="M525" s="86"/>
      <c r="N525" s="86"/>
      <c r="O525" s="86"/>
      <c r="P525" s="86"/>
      <c r="Q525" s="86"/>
      <c r="R525" s="86"/>
      <c r="S525" s="86"/>
      <c r="T525" s="86"/>
      <c r="U525" s="86"/>
      <c r="V525" s="86"/>
      <c r="W525" s="86"/>
      <c r="X525" s="86"/>
      <c r="Y525" s="86"/>
    </row>
    <row r="526" spans="2:25" ht="15.75" customHeight="1" x14ac:dyDescent="0.2">
      <c r="B526" s="86"/>
      <c r="C526" s="86"/>
      <c r="D526" s="86"/>
      <c r="E526" s="86"/>
      <c r="F526" s="86"/>
      <c r="G526" s="86"/>
      <c r="H526" s="86"/>
      <c r="I526" s="86"/>
      <c r="J526" s="86"/>
      <c r="K526" s="86"/>
      <c r="L526" s="86"/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/>
      <c r="Y526" s="86"/>
    </row>
    <row r="527" spans="2:25" ht="15.75" customHeight="1" x14ac:dyDescent="0.2">
      <c r="B527" s="86"/>
      <c r="C527" s="86"/>
      <c r="D527" s="86"/>
      <c r="E527" s="86"/>
      <c r="F527" s="86"/>
      <c r="G527" s="86"/>
      <c r="H527" s="86"/>
      <c r="I527" s="86"/>
      <c r="J527" s="86"/>
      <c r="K527" s="86"/>
      <c r="L527" s="86"/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86"/>
      <c r="Y527" s="86"/>
    </row>
    <row r="528" spans="2:25" ht="15.75" customHeight="1" x14ac:dyDescent="0.2">
      <c r="B528" s="86"/>
      <c r="C528" s="86"/>
      <c r="D528" s="86"/>
      <c r="E528" s="86"/>
      <c r="F528" s="86"/>
      <c r="G528" s="86"/>
      <c r="H528" s="86"/>
      <c r="I528" s="86"/>
      <c r="J528" s="86"/>
      <c r="K528" s="86"/>
      <c r="L528" s="86"/>
      <c r="M528" s="86"/>
      <c r="N528" s="86"/>
      <c r="O528" s="86"/>
      <c r="P528" s="86"/>
      <c r="Q528" s="86"/>
      <c r="R528" s="86"/>
      <c r="S528" s="86"/>
      <c r="T528" s="86"/>
      <c r="U528" s="86"/>
      <c r="V528" s="86"/>
      <c r="W528" s="86"/>
      <c r="X528" s="86"/>
      <c r="Y528" s="86"/>
    </row>
    <row r="529" spans="2:25" ht="15.75" customHeight="1" x14ac:dyDescent="0.2">
      <c r="B529" s="86"/>
      <c r="C529" s="86"/>
      <c r="D529" s="86"/>
      <c r="E529" s="86"/>
      <c r="F529" s="86"/>
      <c r="G529" s="86"/>
      <c r="H529" s="86"/>
      <c r="I529" s="86"/>
      <c r="J529" s="86"/>
      <c r="K529" s="86"/>
      <c r="L529" s="86"/>
      <c r="M529" s="86"/>
      <c r="N529" s="86"/>
      <c r="O529" s="86"/>
      <c r="P529" s="86"/>
      <c r="Q529" s="86"/>
      <c r="R529" s="86"/>
      <c r="S529" s="86"/>
      <c r="T529" s="86"/>
      <c r="U529" s="86"/>
      <c r="V529" s="86"/>
      <c r="W529" s="86"/>
      <c r="X529" s="86"/>
      <c r="Y529" s="86"/>
    </row>
    <row r="530" spans="2:25" ht="15.75" customHeight="1" x14ac:dyDescent="0.2">
      <c r="B530" s="86"/>
      <c r="C530" s="86"/>
      <c r="D530" s="86"/>
      <c r="E530" s="86"/>
      <c r="F530" s="86"/>
      <c r="G530" s="86"/>
      <c r="H530" s="86"/>
      <c r="I530" s="86"/>
      <c r="J530" s="86"/>
      <c r="K530" s="86"/>
      <c r="L530" s="86"/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</row>
    <row r="531" spans="2:25" ht="15.75" customHeight="1" x14ac:dyDescent="0.2">
      <c r="B531" s="86"/>
      <c r="C531" s="86"/>
      <c r="D531" s="86"/>
      <c r="E531" s="86"/>
      <c r="F531" s="86"/>
      <c r="G531" s="86"/>
      <c r="H531" s="86"/>
      <c r="I531" s="86"/>
      <c r="J531" s="86"/>
      <c r="K531" s="86"/>
      <c r="L531" s="86"/>
      <c r="M531" s="86"/>
      <c r="N531" s="86"/>
      <c r="O531" s="86"/>
      <c r="P531" s="86"/>
      <c r="Q531" s="86"/>
      <c r="R531" s="86"/>
      <c r="S531" s="86"/>
      <c r="T531" s="86"/>
      <c r="U531" s="86"/>
      <c r="V531" s="86"/>
      <c r="W531" s="86"/>
      <c r="X531" s="86"/>
      <c r="Y531" s="86"/>
    </row>
    <row r="532" spans="2:25" ht="15.75" customHeight="1" x14ac:dyDescent="0.2">
      <c r="B532" s="86"/>
      <c r="C532" s="86"/>
      <c r="D532" s="86"/>
      <c r="E532" s="86"/>
      <c r="F532" s="86"/>
      <c r="G532" s="86"/>
      <c r="H532" s="86"/>
      <c r="I532" s="86"/>
      <c r="J532" s="86"/>
      <c r="K532" s="86"/>
      <c r="L532" s="86"/>
      <c r="M532" s="86"/>
      <c r="N532" s="86"/>
      <c r="O532" s="86"/>
      <c r="P532" s="86"/>
      <c r="Q532" s="86"/>
      <c r="R532" s="86"/>
      <c r="S532" s="86"/>
      <c r="T532" s="86"/>
      <c r="U532" s="86"/>
      <c r="V532" s="86"/>
      <c r="W532" s="86"/>
      <c r="X532" s="86"/>
      <c r="Y532" s="86"/>
    </row>
    <row r="533" spans="2:25" ht="15.75" customHeight="1" x14ac:dyDescent="0.2">
      <c r="B533" s="86"/>
      <c r="C533" s="86"/>
      <c r="D533" s="86"/>
      <c r="E533" s="86"/>
      <c r="F533" s="86"/>
      <c r="G533" s="86"/>
      <c r="H533" s="86"/>
      <c r="I533" s="86"/>
      <c r="J533" s="86"/>
      <c r="K533" s="86"/>
      <c r="L533" s="86"/>
      <c r="M533" s="86"/>
      <c r="N533" s="86"/>
      <c r="O533" s="86"/>
      <c r="P533" s="86"/>
      <c r="Q533" s="86"/>
      <c r="R533" s="86"/>
      <c r="S533" s="86"/>
      <c r="T533" s="86"/>
      <c r="U533" s="86"/>
      <c r="V533" s="86"/>
      <c r="W533" s="86"/>
      <c r="X533" s="86"/>
      <c r="Y533" s="86"/>
    </row>
    <row r="534" spans="2:25" ht="15.75" customHeight="1" x14ac:dyDescent="0.2">
      <c r="B534" s="86"/>
      <c r="C534" s="86"/>
      <c r="D534" s="86"/>
      <c r="E534" s="86"/>
      <c r="F534" s="86"/>
      <c r="G534" s="86"/>
      <c r="H534" s="86"/>
      <c r="I534" s="86"/>
      <c r="J534" s="86"/>
      <c r="K534" s="86"/>
      <c r="L534" s="86"/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  <c r="X534" s="86"/>
      <c r="Y534" s="86"/>
    </row>
    <row r="535" spans="2:25" ht="15.75" customHeight="1" x14ac:dyDescent="0.2">
      <c r="B535" s="86"/>
      <c r="C535" s="86"/>
      <c r="D535" s="86"/>
      <c r="E535" s="86"/>
      <c r="F535" s="86"/>
      <c r="G535" s="86"/>
      <c r="H535" s="86"/>
      <c r="I535" s="86"/>
      <c r="J535" s="86"/>
      <c r="K535" s="86"/>
      <c r="L535" s="86"/>
      <c r="M535" s="86"/>
      <c r="N535" s="86"/>
      <c r="O535" s="86"/>
      <c r="P535" s="86"/>
      <c r="Q535" s="86"/>
      <c r="R535" s="86"/>
      <c r="S535" s="86"/>
      <c r="T535" s="86"/>
      <c r="U535" s="86"/>
      <c r="V535" s="86"/>
      <c r="W535" s="86"/>
      <c r="X535" s="86"/>
      <c r="Y535" s="86"/>
    </row>
    <row r="536" spans="2:25" ht="15.75" customHeight="1" x14ac:dyDescent="0.2">
      <c r="B536" s="86"/>
      <c r="C536" s="86"/>
      <c r="D536" s="86"/>
      <c r="E536" s="86"/>
      <c r="F536" s="86"/>
      <c r="G536" s="86"/>
      <c r="H536" s="86"/>
      <c r="I536" s="86"/>
      <c r="J536" s="86"/>
      <c r="K536" s="86"/>
      <c r="L536" s="86"/>
      <c r="M536" s="86"/>
      <c r="N536" s="86"/>
      <c r="O536" s="86"/>
      <c r="P536" s="86"/>
      <c r="Q536" s="86"/>
      <c r="R536" s="86"/>
      <c r="S536" s="86"/>
      <c r="T536" s="86"/>
      <c r="U536" s="86"/>
      <c r="V536" s="86"/>
      <c r="W536" s="86"/>
      <c r="X536" s="86"/>
      <c r="Y536" s="86"/>
    </row>
    <row r="537" spans="2:25" ht="15.75" customHeight="1" x14ac:dyDescent="0.2">
      <c r="B537" s="86"/>
      <c r="C537" s="86"/>
      <c r="D537" s="86"/>
      <c r="E537" s="86"/>
      <c r="F537" s="86"/>
      <c r="G537" s="86"/>
      <c r="H537" s="86"/>
      <c r="I537" s="86"/>
      <c r="J537" s="86"/>
      <c r="K537" s="86"/>
      <c r="L537" s="86"/>
      <c r="M537" s="86"/>
      <c r="N537" s="86"/>
      <c r="O537" s="86"/>
      <c r="P537" s="86"/>
      <c r="Q537" s="86"/>
      <c r="R537" s="86"/>
      <c r="S537" s="86"/>
      <c r="T537" s="86"/>
      <c r="U537" s="86"/>
      <c r="V537" s="86"/>
      <c r="W537" s="86"/>
      <c r="X537" s="86"/>
      <c r="Y537" s="86"/>
    </row>
    <row r="538" spans="2:25" ht="15.75" customHeight="1" x14ac:dyDescent="0.2">
      <c r="B538" s="86"/>
      <c r="C538" s="86"/>
      <c r="D538" s="86"/>
      <c r="E538" s="86"/>
      <c r="F538" s="86"/>
      <c r="G538" s="86"/>
      <c r="H538" s="86"/>
      <c r="I538" s="86"/>
      <c r="J538" s="86"/>
      <c r="K538" s="86"/>
      <c r="L538" s="86"/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/>
      <c r="Y538" s="86"/>
    </row>
    <row r="539" spans="2:25" ht="15.75" customHeight="1" x14ac:dyDescent="0.2">
      <c r="B539" s="86"/>
      <c r="C539" s="86"/>
      <c r="D539" s="86"/>
      <c r="E539" s="86"/>
      <c r="F539" s="86"/>
      <c r="G539" s="86"/>
      <c r="H539" s="86"/>
      <c r="I539" s="86"/>
      <c r="J539" s="86"/>
      <c r="K539" s="86"/>
      <c r="L539" s="86"/>
      <c r="M539" s="86"/>
      <c r="N539" s="86"/>
      <c r="O539" s="86"/>
      <c r="P539" s="86"/>
      <c r="Q539" s="86"/>
      <c r="R539" s="86"/>
      <c r="S539" s="86"/>
      <c r="T539" s="86"/>
      <c r="U539" s="86"/>
      <c r="V539" s="86"/>
      <c r="W539" s="86"/>
      <c r="X539" s="86"/>
      <c r="Y539" s="86"/>
    </row>
    <row r="540" spans="2:25" ht="15.75" customHeight="1" x14ac:dyDescent="0.2">
      <c r="B540" s="86"/>
      <c r="C540" s="86"/>
      <c r="D540" s="86"/>
      <c r="E540" s="86"/>
      <c r="F540" s="86"/>
      <c r="G540" s="86"/>
      <c r="H540" s="86"/>
      <c r="I540" s="86"/>
      <c r="J540" s="86"/>
      <c r="K540" s="86"/>
      <c r="L540" s="86"/>
      <c r="M540" s="86"/>
      <c r="N540" s="86"/>
      <c r="O540" s="86"/>
      <c r="P540" s="86"/>
      <c r="Q540" s="86"/>
      <c r="R540" s="86"/>
      <c r="S540" s="86"/>
      <c r="T540" s="86"/>
      <c r="U540" s="86"/>
      <c r="V540" s="86"/>
      <c r="W540" s="86"/>
      <c r="X540" s="86"/>
      <c r="Y540" s="86"/>
    </row>
    <row r="541" spans="2:25" ht="15.75" customHeight="1" x14ac:dyDescent="0.2">
      <c r="B541" s="86"/>
      <c r="C541" s="86"/>
      <c r="D541" s="86"/>
      <c r="E541" s="86"/>
      <c r="F541" s="86"/>
      <c r="G541" s="86"/>
      <c r="H541" s="86"/>
      <c r="I541" s="86"/>
      <c r="J541" s="86"/>
      <c r="K541" s="86"/>
      <c r="L541" s="86"/>
      <c r="M541" s="86"/>
      <c r="N541" s="86"/>
      <c r="O541" s="86"/>
      <c r="P541" s="86"/>
      <c r="Q541" s="86"/>
      <c r="R541" s="86"/>
      <c r="S541" s="86"/>
      <c r="T541" s="86"/>
      <c r="U541" s="86"/>
      <c r="V541" s="86"/>
      <c r="W541" s="86"/>
      <c r="X541" s="86"/>
      <c r="Y541" s="86"/>
    </row>
    <row r="542" spans="2:25" ht="15.75" customHeight="1" x14ac:dyDescent="0.2">
      <c r="B542" s="86"/>
      <c r="C542" s="86"/>
      <c r="D542" s="86"/>
      <c r="E542" s="86"/>
      <c r="F542" s="86"/>
      <c r="G542" s="86"/>
      <c r="H542" s="86"/>
      <c r="I542" s="86"/>
      <c r="J542" s="86"/>
      <c r="K542" s="86"/>
      <c r="L542" s="86"/>
      <c r="M542" s="86"/>
      <c r="N542" s="86"/>
      <c r="O542" s="86"/>
      <c r="P542" s="86"/>
      <c r="Q542" s="86"/>
      <c r="R542" s="86"/>
      <c r="S542" s="86"/>
      <c r="T542" s="86"/>
      <c r="U542" s="86"/>
      <c r="V542" s="86"/>
      <c r="W542" s="86"/>
      <c r="X542" s="86"/>
      <c r="Y542" s="86"/>
    </row>
    <row r="543" spans="2:25" ht="15.75" customHeight="1" x14ac:dyDescent="0.2">
      <c r="B543" s="86"/>
      <c r="C543" s="86"/>
      <c r="D543" s="86"/>
      <c r="E543" s="86"/>
      <c r="F543" s="86"/>
      <c r="G543" s="86"/>
      <c r="H543" s="86"/>
      <c r="I543" s="86"/>
      <c r="J543" s="86"/>
      <c r="K543" s="86"/>
      <c r="L543" s="86"/>
      <c r="M543" s="86"/>
      <c r="N543" s="86"/>
      <c r="O543" s="86"/>
      <c r="P543" s="86"/>
      <c r="Q543" s="86"/>
      <c r="R543" s="86"/>
      <c r="S543" s="86"/>
      <c r="T543" s="86"/>
      <c r="U543" s="86"/>
      <c r="V543" s="86"/>
      <c r="W543" s="86"/>
      <c r="X543" s="86"/>
      <c r="Y543" s="86"/>
    </row>
    <row r="544" spans="2:25" ht="15.75" customHeight="1" x14ac:dyDescent="0.2">
      <c r="B544" s="86"/>
      <c r="C544" s="86"/>
      <c r="D544" s="86"/>
      <c r="E544" s="86"/>
      <c r="F544" s="86"/>
      <c r="G544" s="86"/>
      <c r="H544" s="86"/>
      <c r="I544" s="86"/>
      <c r="J544" s="86"/>
      <c r="K544" s="86"/>
      <c r="L544" s="86"/>
      <c r="M544" s="86"/>
      <c r="N544" s="86"/>
      <c r="O544" s="86"/>
      <c r="P544" s="86"/>
      <c r="Q544" s="86"/>
      <c r="R544" s="86"/>
      <c r="S544" s="86"/>
      <c r="T544" s="86"/>
      <c r="U544" s="86"/>
      <c r="V544" s="86"/>
      <c r="W544" s="86"/>
      <c r="X544" s="86"/>
      <c r="Y544" s="86"/>
    </row>
    <row r="545" spans="2:25" ht="15.75" customHeight="1" x14ac:dyDescent="0.2">
      <c r="B545" s="86"/>
      <c r="C545" s="86"/>
      <c r="D545" s="86"/>
      <c r="E545" s="86"/>
      <c r="F545" s="86"/>
      <c r="G545" s="86"/>
      <c r="H545" s="86"/>
      <c r="I545" s="86"/>
      <c r="J545" s="86"/>
      <c r="K545" s="86"/>
      <c r="L545" s="86"/>
      <c r="M545" s="86"/>
      <c r="N545" s="86"/>
      <c r="O545" s="86"/>
      <c r="P545" s="86"/>
      <c r="Q545" s="86"/>
      <c r="R545" s="86"/>
      <c r="S545" s="86"/>
      <c r="T545" s="86"/>
      <c r="U545" s="86"/>
      <c r="V545" s="86"/>
      <c r="W545" s="86"/>
      <c r="X545" s="86"/>
      <c r="Y545" s="86"/>
    </row>
    <row r="546" spans="2:25" ht="15.75" customHeight="1" x14ac:dyDescent="0.2">
      <c r="B546" s="86"/>
      <c r="C546" s="86"/>
      <c r="D546" s="86"/>
      <c r="E546" s="86"/>
      <c r="F546" s="86"/>
      <c r="G546" s="86"/>
      <c r="H546" s="86"/>
      <c r="I546" s="86"/>
      <c r="J546" s="86"/>
      <c r="K546" s="86"/>
      <c r="L546" s="86"/>
      <c r="M546" s="86"/>
      <c r="N546" s="86"/>
      <c r="O546" s="86"/>
      <c r="P546" s="86"/>
      <c r="Q546" s="86"/>
      <c r="R546" s="86"/>
      <c r="S546" s="86"/>
      <c r="T546" s="86"/>
      <c r="U546" s="86"/>
      <c r="V546" s="86"/>
      <c r="W546" s="86"/>
      <c r="X546" s="86"/>
      <c r="Y546" s="86"/>
    </row>
    <row r="547" spans="2:25" ht="15.75" customHeight="1" x14ac:dyDescent="0.2">
      <c r="B547" s="86"/>
      <c r="C547" s="86"/>
      <c r="D547" s="86"/>
      <c r="E547" s="86"/>
      <c r="F547" s="86"/>
      <c r="G547" s="86"/>
      <c r="H547" s="86"/>
      <c r="I547" s="86"/>
      <c r="J547" s="86"/>
      <c r="K547" s="86"/>
      <c r="L547" s="86"/>
      <c r="M547" s="86"/>
      <c r="N547" s="86"/>
      <c r="O547" s="86"/>
      <c r="P547" s="86"/>
      <c r="Q547" s="86"/>
      <c r="R547" s="86"/>
      <c r="S547" s="86"/>
      <c r="T547" s="86"/>
      <c r="U547" s="86"/>
      <c r="V547" s="86"/>
      <c r="W547" s="86"/>
      <c r="X547" s="86"/>
      <c r="Y547" s="86"/>
    </row>
    <row r="548" spans="2:25" ht="15.75" customHeight="1" x14ac:dyDescent="0.2">
      <c r="B548" s="86"/>
      <c r="C548" s="86"/>
      <c r="D548" s="86"/>
      <c r="E548" s="86"/>
      <c r="F548" s="86"/>
      <c r="G548" s="86"/>
      <c r="H548" s="86"/>
      <c r="I548" s="86"/>
      <c r="J548" s="86"/>
      <c r="K548" s="86"/>
      <c r="L548" s="86"/>
      <c r="M548" s="86"/>
      <c r="N548" s="86"/>
      <c r="O548" s="86"/>
      <c r="P548" s="86"/>
      <c r="Q548" s="86"/>
      <c r="R548" s="86"/>
      <c r="S548" s="86"/>
      <c r="T548" s="86"/>
      <c r="U548" s="86"/>
      <c r="V548" s="86"/>
      <c r="W548" s="86"/>
      <c r="X548" s="86"/>
      <c r="Y548" s="86"/>
    </row>
    <row r="549" spans="2:25" ht="15.75" customHeight="1" x14ac:dyDescent="0.2">
      <c r="B549" s="86"/>
      <c r="C549" s="86"/>
      <c r="D549" s="86"/>
      <c r="E549" s="86"/>
      <c r="F549" s="86"/>
      <c r="G549" s="86"/>
      <c r="H549" s="86"/>
      <c r="I549" s="86"/>
      <c r="J549" s="86"/>
      <c r="K549" s="86"/>
      <c r="L549" s="86"/>
      <c r="M549" s="86"/>
      <c r="N549" s="86"/>
      <c r="O549" s="86"/>
      <c r="P549" s="86"/>
      <c r="Q549" s="86"/>
      <c r="R549" s="86"/>
      <c r="S549" s="86"/>
      <c r="T549" s="86"/>
      <c r="U549" s="86"/>
      <c r="V549" s="86"/>
      <c r="W549" s="86"/>
      <c r="X549" s="86"/>
      <c r="Y549" s="86"/>
    </row>
    <row r="550" spans="2:25" ht="15.75" customHeight="1" x14ac:dyDescent="0.2">
      <c r="B550" s="86"/>
      <c r="C550" s="86"/>
      <c r="D550" s="86"/>
      <c r="E550" s="86"/>
      <c r="F550" s="86"/>
      <c r="G550" s="86"/>
      <c r="H550" s="86"/>
      <c r="I550" s="86"/>
      <c r="J550" s="86"/>
      <c r="K550" s="86"/>
      <c r="L550" s="86"/>
      <c r="M550" s="86"/>
      <c r="N550" s="86"/>
      <c r="O550" s="86"/>
      <c r="P550" s="86"/>
      <c r="Q550" s="86"/>
      <c r="R550" s="86"/>
      <c r="S550" s="86"/>
      <c r="T550" s="86"/>
      <c r="U550" s="86"/>
      <c r="V550" s="86"/>
      <c r="W550" s="86"/>
      <c r="X550" s="86"/>
      <c r="Y550" s="86"/>
    </row>
    <row r="551" spans="2:25" ht="15.75" customHeight="1" x14ac:dyDescent="0.2"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  <c r="S551" s="86"/>
      <c r="T551" s="86"/>
      <c r="U551" s="86"/>
      <c r="V551" s="86"/>
      <c r="W551" s="86"/>
      <c r="X551" s="86"/>
      <c r="Y551" s="86"/>
    </row>
    <row r="552" spans="2:25" ht="15.75" customHeight="1" x14ac:dyDescent="0.2">
      <c r="B552" s="86"/>
      <c r="C552" s="86"/>
      <c r="D552" s="86"/>
      <c r="E552" s="86"/>
      <c r="F552" s="86"/>
      <c r="G552" s="86"/>
      <c r="H552" s="86"/>
      <c r="I552" s="86"/>
      <c r="J552" s="86"/>
      <c r="K552" s="86"/>
      <c r="L552" s="86"/>
      <c r="M552" s="86"/>
      <c r="N552" s="86"/>
      <c r="O552" s="86"/>
      <c r="P552" s="86"/>
      <c r="Q552" s="86"/>
      <c r="R552" s="86"/>
      <c r="S552" s="86"/>
      <c r="T552" s="86"/>
      <c r="U552" s="86"/>
      <c r="V552" s="86"/>
      <c r="W552" s="86"/>
      <c r="X552" s="86"/>
      <c r="Y552" s="86"/>
    </row>
    <row r="553" spans="2:25" ht="15.75" customHeight="1" x14ac:dyDescent="0.2">
      <c r="B553" s="86"/>
      <c r="C553" s="86"/>
      <c r="D553" s="86"/>
      <c r="E553" s="86"/>
      <c r="F553" s="86"/>
      <c r="G553" s="86"/>
      <c r="H553" s="86"/>
      <c r="I553" s="86"/>
      <c r="J553" s="86"/>
      <c r="K553" s="86"/>
      <c r="L553" s="86"/>
      <c r="M553" s="86"/>
      <c r="N553" s="86"/>
      <c r="O553" s="86"/>
      <c r="P553" s="86"/>
      <c r="Q553" s="86"/>
      <c r="R553" s="86"/>
      <c r="S553" s="86"/>
      <c r="T553" s="86"/>
      <c r="U553" s="86"/>
      <c r="V553" s="86"/>
      <c r="W553" s="86"/>
      <c r="X553" s="86"/>
      <c r="Y553" s="86"/>
    </row>
    <row r="554" spans="2:25" ht="15.75" customHeight="1" x14ac:dyDescent="0.2">
      <c r="B554" s="86"/>
      <c r="C554" s="86"/>
      <c r="D554" s="86"/>
      <c r="E554" s="86"/>
      <c r="F554" s="86"/>
      <c r="G554" s="86"/>
      <c r="H554" s="86"/>
      <c r="I554" s="86"/>
      <c r="J554" s="86"/>
      <c r="K554" s="86"/>
      <c r="L554" s="86"/>
      <c r="M554" s="86"/>
      <c r="N554" s="86"/>
      <c r="O554" s="86"/>
      <c r="P554" s="86"/>
      <c r="Q554" s="86"/>
      <c r="R554" s="86"/>
      <c r="S554" s="86"/>
      <c r="T554" s="86"/>
      <c r="U554" s="86"/>
      <c r="V554" s="86"/>
      <c r="W554" s="86"/>
      <c r="X554" s="86"/>
      <c r="Y554" s="86"/>
    </row>
    <row r="555" spans="2:25" ht="15.75" customHeight="1" x14ac:dyDescent="0.2">
      <c r="B555" s="86"/>
      <c r="C555" s="86"/>
      <c r="D555" s="86"/>
      <c r="E555" s="86"/>
      <c r="F555" s="86"/>
      <c r="G555" s="86"/>
      <c r="H555" s="86"/>
      <c r="I555" s="86"/>
      <c r="J555" s="86"/>
      <c r="K555" s="86"/>
      <c r="L555" s="86"/>
      <c r="M555" s="86"/>
      <c r="N555" s="86"/>
      <c r="O555" s="86"/>
      <c r="P555" s="86"/>
      <c r="Q555" s="86"/>
      <c r="R555" s="86"/>
      <c r="S555" s="86"/>
      <c r="T555" s="86"/>
      <c r="U555" s="86"/>
      <c r="V555" s="86"/>
      <c r="W555" s="86"/>
      <c r="X555" s="86"/>
      <c r="Y555" s="86"/>
    </row>
    <row r="556" spans="2:25" ht="15.75" customHeight="1" x14ac:dyDescent="0.2">
      <c r="B556" s="86"/>
      <c r="C556" s="86"/>
      <c r="D556" s="86"/>
      <c r="E556" s="86"/>
      <c r="F556" s="86"/>
      <c r="G556" s="86"/>
      <c r="H556" s="86"/>
      <c r="I556" s="86"/>
      <c r="J556" s="86"/>
      <c r="K556" s="86"/>
      <c r="L556" s="86"/>
      <c r="M556" s="86"/>
      <c r="N556" s="86"/>
      <c r="O556" s="86"/>
      <c r="P556" s="86"/>
      <c r="Q556" s="86"/>
      <c r="R556" s="86"/>
      <c r="S556" s="86"/>
      <c r="T556" s="86"/>
      <c r="U556" s="86"/>
      <c r="V556" s="86"/>
      <c r="W556" s="86"/>
      <c r="X556" s="86"/>
      <c r="Y556" s="86"/>
    </row>
    <row r="557" spans="2:25" ht="15.75" customHeight="1" x14ac:dyDescent="0.2">
      <c r="B557" s="86"/>
      <c r="C557" s="86"/>
      <c r="D557" s="86"/>
      <c r="E557" s="86"/>
      <c r="F557" s="86"/>
      <c r="G557" s="86"/>
      <c r="H557" s="86"/>
      <c r="I557" s="86"/>
      <c r="J557" s="86"/>
      <c r="K557" s="86"/>
      <c r="L557" s="86"/>
      <c r="M557" s="86"/>
      <c r="N557" s="86"/>
      <c r="O557" s="86"/>
      <c r="P557" s="86"/>
      <c r="Q557" s="86"/>
      <c r="R557" s="86"/>
      <c r="S557" s="86"/>
      <c r="T557" s="86"/>
      <c r="U557" s="86"/>
      <c r="V557" s="86"/>
      <c r="W557" s="86"/>
      <c r="X557" s="86"/>
      <c r="Y557" s="86"/>
    </row>
    <row r="558" spans="2:25" ht="15.75" customHeight="1" x14ac:dyDescent="0.2"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6"/>
      <c r="O558" s="86"/>
      <c r="P558" s="86"/>
      <c r="Q558" s="86"/>
      <c r="R558" s="86"/>
      <c r="S558" s="86"/>
      <c r="T558" s="86"/>
      <c r="U558" s="86"/>
      <c r="V558" s="86"/>
      <c r="W558" s="86"/>
      <c r="X558" s="86"/>
      <c r="Y558" s="86"/>
    </row>
    <row r="559" spans="2:25" ht="15.75" customHeight="1" x14ac:dyDescent="0.2"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6"/>
      <c r="O559" s="86"/>
      <c r="P559" s="86"/>
      <c r="Q559" s="86"/>
      <c r="R559" s="86"/>
      <c r="S559" s="86"/>
      <c r="T559" s="86"/>
      <c r="U559" s="86"/>
      <c r="V559" s="86"/>
      <c r="W559" s="86"/>
      <c r="X559" s="86"/>
      <c r="Y559" s="86"/>
    </row>
    <row r="560" spans="2:25" ht="15.75" customHeight="1" x14ac:dyDescent="0.2"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6"/>
      <c r="O560" s="86"/>
      <c r="P560" s="86"/>
      <c r="Q560" s="86"/>
      <c r="R560" s="86"/>
      <c r="S560" s="86"/>
      <c r="T560" s="86"/>
      <c r="U560" s="86"/>
      <c r="V560" s="86"/>
      <c r="W560" s="86"/>
      <c r="X560" s="86"/>
      <c r="Y560" s="86"/>
    </row>
    <row r="561" spans="2:25" ht="15.75" customHeight="1" x14ac:dyDescent="0.2"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6"/>
      <c r="O561" s="86"/>
      <c r="P561" s="86"/>
      <c r="Q561" s="86"/>
      <c r="R561" s="86"/>
      <c r="S561" s="86"/>
      <c r="T561" s="86"/>
      <c r="U561" s="86"/>
      <c r="V561" s="86"/>
      <c r="W561" s="86"/>
      <c r="X561" s="86"/>
      <c r="Y561" s="86"/>
    </row>
    <row r="562" spans="2:25" ht="15.75" customHeight="1" x14ac:dyDescent="0.2"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6"/>
      <c r="O562" s="86"/>
      <c r="P562" s="86"/>
      <c r="Q562" s="86"/>
      <c r="R562" s="86"/>
      <c r="S562" s="86"/>
      <c r="T562" s="86"/>
      <c r="U562" s="86"/>
      <c r="V562" s="86"/>
      <c r="W562" s="86"/>
      <c r="X562" s="86"/>
      <c r="Y562" s="86"/>
    </row>
    <row r="563" spans="2:25" ht="15.75" customHeight="1" x14ac:dyDescent="0.2"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6"/>
      <c r="O563" s="86"/>
      <c r="P563" s="86"/>
      <c r="Q563" s="86"/>
      <c r="R563" s="86"/>
      <c r="S563" s="86"/>
      <c r="T563" s="86"/>
      <c r="U563" s="86"/>
      <c r="V563" s="86"/>
      <c r="W563" s="86"/>
      <c r="X563" s="86"/>
      <c r="Y563" s="86"/>
    </row>
    <row r="564" spans="2:25" ht="15.75" customHeight="1" x14ac:dyDescent="0.2"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6"/>
      <c r="O564" s="86"/>
      <c r="P564" s="86"/>
      <c r="Q564" s="86"/>
      <c r="R564" s="86"/>
      <c r="S564" s="86"/>
      <c r="T564" s="86"/>
      <c r="U564" s="86"/>
      <c r="V564" s="86"/>
      <c r="W564" s="86"/>
      <c r="X564" s="86"/>
      <c r="Y564" s="86"/>
    </row>
    <row r="565" spans="2:25" ht="15.75" customHeight="1" x14ac:dyDescent="0.2"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6"/>
      <c r="O565" s="86"/>
      <c r="P565" s="86"/>
      <c r="Q565" s="86"/>
      <c r="R565" s="86"/>
      <c r="S565" s="86"/>
      <c r="T565" s="86"/>
      <c r="U565" s="86"/>
      <c r="V565" s="86"/>
      <c r="W565" s="86"/>
      <c r="X565" s="86"/>
      <c r="Y565" s="86"/>
    </row>
    <row r="566" spans="2:25" ht="15.75" customHeight="1" x14ac:dyDescent="0.2"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6"/>
      <c r="O566" s="86"/>
      <c r="P566" s="86"/>
      <c r="Q566" s="86"/>
      <c r="R566" s="86"/>
      <c r="S566" s="86"/>
      <c r="T566" s="86"/>
      <c r="U566" s="86"/>
      <c r="V566" s="86"/>
      <c r="W566" s="86"/>
      <c r="X566" s="86"/>
      <c r="Y566" s="86"/>
    </row>
    <row r="567" spans="2:25" ht="15.75" customHeight="1" x14ac:dyDescent="0.2"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6"/>
      <c r="O567" s="86"/>
      <c r="P567" s="86"/>
      <c r="Q567" s="86"/>
      <c r="R567" s="86"/>
      <c r="S567" s="86"/>
      <c r="T567" s="86"/>
      <c r="U567" s="86"/>
      <c r="V567" s="86"/>
      <c r="W567" s="86"/>
      <c r="X567" s="86"/>
      <c r="Y567" s="86"/>
    </row>
    <row r="568" spans="2:25" ht="15.75" customHeight="1" x14ac:dyDescent="0.2">
      <c r="B568" s="86"/>
      <c r="C568" s="86"/>
      <c r="D568" s="86"/>
      <c r="E568" s="86"/>
      <c r="F568" s="86"/>
      <c r="G568" s="86"/>
      <c r="H568" s="86"/>
      <c r="I568" s="86"/>
      <c r="J568" s="86"/>
      <c r="K568" s="86"/>
      <c r="L568" s="86"/>
      <c r="M568" s="86"/>
      <c r="N568" s="86"/>
      <c r="O568" s="86"/>
      <c r="P568" s="86"/>
      <c r="Q568" s="86"/>
      <c r="R568" s="86"/>
      <c r="S568" s="86"/>
      <c r="T568" s="86"/>
      <c r="U568" s="86"/>
      <c r="V568" s="86"/>
      <c r="W568" s="86"/>
      <c r="X568" s="86"/>
      <c r="Y568" s="86"/>
    </row>
    <row r="569" spans="2:25" ht="15.75" customHeight="1" x14ac:dyDescent="0.2">
      <c r="B569" s="86"/>
      <c r="C569" s="86"/>
      <c r="D569" s="86"/>
      <c r="E569" s="86"/>
      <c r="F569" s="86"/>
      <c r="G569" s="86"/>
      <c r="H569" s="86"/>
      <c r="I569" s="86"/>
      <c r="J569" s="86"/>
      <c r="K569" s="86"/>
      <c r="L569" s="86"/>
      <c r="M569" s="86"/>
      <c r="N569" s="86"/>
      <c r="O569" s="86"/>
      <c r="P569" s="86"/>
      <c r="Q569" s="86"/>
      <c r="R569" s="86"/>
      <c r="S569" s="86"/>
      <c r="T569" s="86"/>
      <c r="U569" s="86"/>
      <c r="V569" s="86"/>
      <c r="W569" s="86"/>
      <c r="X569" s="86"/>
      <c r="Y569" s="86"/>
    </row>
    <row r="570" spans="2:25" ht="15.75" customHeight="1" x14ac:dyDescent="0.2">
      <c r="B570" s="86"/>
      <c r="C570" s="86"/>
      <c r="D570" s="86"/>
      <c r="E570" s="86"/>
      <c r="F570" s="86"/>
      <c r="G570" s="86"/>
      <c r="H570" s="86"/>
      <c r="I570" s="86"/>
      <c r="J570" s="86"/>
      <c r="K570" s="86"/>
      <c r="L570" s="86"/>
      <c r="M570" s="86"/>
      <c r="N570" s="86"/>
      <c r="O570" s="86"/>
      <c r="P570" s="86"/>
      <c r="Q570" s="86"/>
      <c r="R570" s="86"/>
      <c r="S570" s="86"/>
      <c r="T570" s="86"/>
      <c r="U570" s="86"/>
      <c r="V570" s="86"/>
      <c r="W570" s="86"/>
      <c r="X570" s="86"/>
      <c r="Y570" s="86"/>
    </row>
    <row r="571" spans="2:25" ht="15.75" customHeight="1" x14ac:dyDescent="0.2">
      <c r="B571" s="86"/>
      <c r="C571" s="86"/>
      <c r="D571" s="86"/>
      <c r="E571" s="86"/>
      <c r="F571" s="86"/>
      <c r="G571" s="86"/>
      <c r="H571" s="86"/>
      <c r="I571" s="86"/>
      <c r="J571" s="86"/>
      <c r="K571" s="86"/>
      <c r="L571" s="86"/>
      <c r="M571" s="86"/>
      <c r="N571" s="86"/>
      <c r="O571" s="86"/>
      <c r="P571" s="86"/>
      <c r="Q571" s="86"/>
      <c r="R571" s="86"/>
      <c r="S571" s="86"/>
      <c r="T571" s="86"/>
      <c r="U571" s="86"/>
      <c r="V571" s="86"/>
      <c r="W571" s="86"/>
      <c r="X571" s="86"/>
      <c r="Y571" s="86"/>
    </row>
    <row r="572" spans="2:25" ht="15.75" customHeight="1" x14ac:dyDescent="0.2">
      <c r="B572" s="86"/>
      <c r="C572" s="86"/>
      <c r="D572" s="86"/>
      <c r="E572" s="86"/>
      <c r="F572" s="86"/>
      <c r="G572" s="86"/>
      <c r="H572" s="86"/>
      <c r="I572" s="86"/>
      <c r="J572" s="86"/>
      <c r="K572" s="86"/>
      <c r="L572" s="86"/>
      <c r="M572" s="86"/>
      <c r="N572" s="86"/>
      <c r="O572" s="86"/>
      <c r="P572" s="86"/>
      <c r="Q572" s="86"/>
      <c r="R572" s="86"/>
      <c r="S572" s="86"/>
      <c r="T572" s="86"/>
      <c r="U572" s="86"/>
      <c r="V572" s="86"/>
      <c r="W572" s="86"/>
      <c r="X572" s="86"/>
      <c r="Y572" s="86"/>
    </row>
    <row r="573" spans="2:25" ht="15.75" customHeight="1" x14ac:dyDescent="0.2">
      <c r="B573" s="86"/>
      <c r="C573" s="86"/>
      <c r="D573" s="86"/>
      <c r="E573" s="86"/>
      <c r="F573" s="86"/>
      <c r="G573" s="86"/>
      <c r="H573" s="86"/>
      <c r="I573" s="86"/>
      <c r="J573" s="86"/>
      <c r="K573" s="86"/>
      <c r="L573" s="86"/>
      <c r="M573" s="86"/>
      <c r="N573" s="86"/>
      <c r="O573" s="86"/>
      <c r="P573" s="86"/>
      <c r="Q573" s="86"/>
      <c r="R573" s="86"/>
      <c r="S573" s="86"/>
      <c r="T573" s="86"/>
      <c r="U573" s="86"/>
      <c r="V573" s="86"/>
      <c r="W573" s="86"/>
      <c r="X573" s="86"/>
      <c r="Y573" s="86"/>
    </row>
    <row r="574" spans="2:25" ht="15.75" customHeight="1" x14ac:dyDescent="0.2"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6"/>
      <c r="O574" s="86"/>
      <c r="P574" s="86"/>
      <c r="Q574" s="86"/>
      <c r="R574" s="86"/>
      <c r="S574" s="86"/>
      <c r="T574" s="86"/>
      <c r="U574" s="86"/>
      <c r="V574" s="86"/>
      <c r="W574" s="86"/>
      <c r="X574" s="86"/>
      <c r="Y574" s="86"/>
    </row>
    <row r="575" spans="2:25" ht="15.75" customHeight="1" x14ac:dyDescent="0.2"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6"/>
      <c r="O575" s="86"/>
      <c r="P575" s="86"/>
      <c r="Q575" s="86"/>
      <c r="R575" s="86"/>
      <c r="S575" s="86"/>
      <c r="T575" s="86"/>
      <c r="U575" s="86"/>
      <c r="V575" s="86"/>
      <c r="W575" s="86"/>
      <c r="X575" s="86"/>
      <c r="Y575" s="86"/>
    </row>
    <row r="576" spans="2:25" ht="15.75" customHeight="1" x14ac:dyDescent="0.2"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6"/>
      <c r="O576" s="86"/>
      <c r="P576" s="86"/>
      <c r="Q576" s="86"/>
      <c r="R576" s="86"/>
      <c r="S576" s="86"/>
      <c r="T576" s="86"/>
      <c r="U576" s="86"/>
      <c r="V576" s="86"/>
      <c r="W576" s="86"/>
      <c r="X576" s="86"/>
      <c r="Y576" s="86"/>
    </row>
    <row r="577" spans="2:25" ht="15.75" customHeight="1" x14ac:dyDescent="0.2"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6"/>
      <c r="O577" s="86"/>
      <c r="P577" s="86"/>
      <c r="Q577" s="86"/>
      <c r="R577" s="86"/>
      <c r="S577" s="86"/>
      <c r="T577" s="86"/>
      <c r="U577" s="86"/>
      <c r="V577" s="86"/>
      <c r="W577" s="86"/>
      <c r="X577" s="86"/>
      <c r="Y577" s="86"/>
    </row>
    <row r="578" spans="2:25" ht="15.75" customHeight="1" x14ac:dyDescent="0.2"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6"/>
      <c r="O578" s="86"/>
      <c r="P578" s="86"/>
      <c r="Q578" s="86"/>
      <c r="R578" s="86"/>
      <c r="S578" s="86"/>
      <c r="T578" s="86"/>
      <c r="U578" s="86"/>
      <c r="V578" s="86"/>
      <c r="W578" s="86"/>
      <c r="X578" s="86"/>
      <c r="Y578" s="86"/>
    </row>
    <row r="579" spans="2:25" ht="15.75" customHeight="1" x14ac:dyDescent="0.2"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6"/>
      <c r="O579" s="86"/>
      <c r="P579" s="86"/>
      <c r="Q579" s="86"/>
      <c r="R579" s="86"/>
      <c r="S579" s="86"/>
      <c r="T579" s="86"/>
      <c r="U579" s="86"/>
      <c r="V579" s="86"/>
      <c r="W579" s="86"/>
      <c r="X579" s="86"/>
      <c r="Y579" s="86"/>
    </row>
    <row r="580" spans="2:25" ht="15.75" customHeight="1" x14ac:dyDescent="0.2"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6"/>
      <c r="O580" s="86"/>
      <c r="P580" s="86"/>
      <c r="Q580" s="86"/>
      <c r="R580" s="86"/>
      <c r="S580" s="86"/>
      <c r="T580" s="86"/>
      <c r="U580" s="86"/>
      <c r="V580" s="86"/>
      <c r="W580" s="86"/>
      <c r="X580" s="86"/>
      <c r="Y580" s="86"/>
    </row>
    <row r="581" spans="2:25" ht="15.75" customHeight="1" x14ac:dyDescent="0.2"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6"/>
      <c r="O581" s="86"/>
      <c r="P581" s="86"/>
      <c r="Q581" s="86"/>
      <c r="R581" s="86"/>
      <c r="S581" s="86"/>
      <c r="T581" s="86"/>
      <c r="U581" s="86"/>
      <c r="V581" s="86"/>
      <c r="W581" s="86"/>
      <c r="X581" s="86"/>
      <c r="Y581" s="86"/>
    </row>
    <row r="582" spans="2:25" ht="15.75" customHeight="1" x14ac:dyDescent="0.2"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6"/>
      <c r="O582" s="86"/>
      <c r="P582" s="86"/>
      <c r="Q582" s="86"/>
      <c r="R582" s="86"/>
      <c r="S582" s="86"/>
      <c r="T582" s="86"/>
      <c r="U582" s="86"/>
      <c r="V582" s="86"/>
      <c r="W582" s="86"/>
      <c r="X582" s="86"/>
      <c r="Y582" s="86"/>
    </row>
    <row r="583" spans="2:25" ht="15.75" customHeight="1" x14ac:dyDescent="0.2"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86"/>
      <c r="N583" s="86"/>
      <c r="O583" s="86"/>
      <c r="P583" s="86"/>
      <c r="Q583" s="86"/>
      <c r="R583" s="86"/>
      <c r="S583" s="86"/>
      <c r="T583" s="86"/>
      <c r="U583" s="86"/>
      <c r="V583" s="86"/>
      <c r="W583" s="86"/>
      <c r="X583" s="86"/>
      <c r="Y583" s="86"/>
    </row>
    <row r="584" spans="2:25" ht="15.75" customHeight="1" x14ac:dyDescent="0.2">
      <c r="B584" s="86"/>
      <c r="C584" s="86"/>
      <c r="D584" s="86"/>
      <c r="E584" s="86"/>
      <c r="F584" s="86"/>
      <c r="G584" s="86"/>
      <c r="H584" s="86"/>
      <c r="I584" s="86"/>
      <c r="J584" s="86"/>
      <c r="K584" s="86"/>
      <c r="L584" s="86"/>
      <c r="M584" s="86"/>
      <c r="N584" s="86"/>
      <c r="O584" s="86"/>
      <c r="P584" s="86"/>
      <c r="Q584" s="86"/>
      <c r="R584" s="86"/>
      <c r="S584" s="86"/>
      <c r="T584" s="86"/>
      <c r="U584" s="86"/>
      <c r="V584" s="86"/>
      <c r="W584" s="86"/>
      <c r="X584" s="86"/>
      <c r="Y584" s="86"/>
    </row>
    <row r="585" spans="2:25" ht="15.75" customHeight="1" x14ac:dyDescent="0.2">
      <c r="B585" s="86"/>
      <c r="C585" s="86"/>
      <c r="D585" s="86"/>
      <c r="E585" s="86"/>
      <c r="F585" s="86"/>
      <c r="G585" s="86"/>
      <c r="H585" s="86"/>
      <c r="I585" s="86"/>
      <c r="J585" s="86"/>
      <c r="K585" s="86"/>
      <c r="L585" s="86"/>
      <c r="M585" s="86"/>
      <c r="N585" s="86"/>
      <c r="O585" s="86"/>
      <c r="P585" s="86"/>
      <c r="Q585" s="86"/>
      <c r="R585" s="86"/>
      <c r="S585" s="86"/>
      <c r="T585" s="86"/>
      <c r="U585" s="86"/>
      <c r="V585" s="86"/>
      <c r="W585" s="86"/>
      <c r="X585" s="86"/>
      <c r="Y585" s="86"/>
    </row>
    <row r="586" spans="2:25" ht="15.75" customHeight="1" x14ac:dyDescent="0.2">
      <c r="B586" s="86"/>
      <c r="C586" s="86"/>
      <c r="D586" s="86"/>
      <c r="E586" s="86"/>
      <c r="F586" s="86"/>
      <c r="G586" s="86"/>
      <c r="H586" s="86"/>
      <c r="I586" s="86"/>
      <c r="J586" s="86"/>
      <c r="K586" s="86"/>
      <c r="L586" s="86"/>
      <c r="M586" s="86"/>
      <c r="N586" s="86"/>
      <c r="O586" s="86"/>
      <c r="P586" s="86"/>
      <c r="Q586" s="86"/>
      <c r="R586" s="86"/>
      <c r="S586" s="86"/>
      <c r="T586" s="86"/>
      <c r="U586" s="86"/>
      <c r="V586" s="86"/>
      <c r="W586" s="86"/>
      <c r="X586" s="86"/>
      <c r="Y586" s="86"/>
    </row>
    <row r="587" spans="2:25" ht="15.75" customHeight="1" x14ac:dyDescent="0.2">
      <c r="B587" s="86"/>
      <c r="C587" s="86"/>
      <c r="D587" s="86"/>
      <c r="E587" s="86"/>
      <c r="F587" s="86"/>
      <c r="G587" s="86"/>
      <c r="H587" s="86"/>
      <c r="I587" s="86"/>
      <c r="J587" s="86"/>
      <c r="K587" s="86"/>
      <c r="L587" s="86"/>
      <c r="M587" s="86"/>
      <c r="N587" s="86"/>
      <c r="O587" s="86"/>
      <c r="P587" s="86"/>
      <c r="Q587" s="86"/>
      <c r="R587" s="86"/>
      <c r="S587" s="86"/>
      <c r="T587" s="86"/>
      <c r="U587" s="86"/>
      <c r="V587" s="86"/>
      <c r="W587" s="86"/>
      <c r="X587" s="86"/>
      <c r="Y587" s="86"/>
    </row>
    <row r="588" spans="2:25" ht="15.75" customHeight="1" x14ac:dyDescent="0.2">
      <c r="B588" s="86"/>
      <c r="C588" s="86"/>
      <c r="D588" s="86"/>
      <c r="E588" s="86"/>
      <c r="F588" s="86"/>
      <c r="G588" s="86"/>
      <c r="H588" s="86"/>
      <c r="I588" s="86"/>
      <c r="J588" s="86"/>
      <c r="K588" s="86"/>
      <c r="L588" s="86"/>
      <c r="M588" s="86"/>
      <c r="N588" s="86"/>
      <c r="O588" s="86"/>
      <c r="P588" s="86"/>
      <c r="Q588" s="86"/>
      <c r="R588" s="86"/>
      <c r="S588" s="86"/>
      <c r="T588" s="86"/>
      <c r="U588" s="86"/>
      <c r="V588" s="86"/>
      <c r="W588" s="86"/>
      <c r="X588" s="86"/>
      <c r="Y588" s="86"/>
    </row>
    <row r="589" spans="2:25" ht="15.75" customHeight="1" x14ac:dyDescent="0.2">
      <c r="B589" s="86"/>
      <c r="C589" s="86"/>
      <c r="D589" s="86"/>
      <c r="E589" s="86"/>
      <c r="F589" s="86"/>
      <c r="G589" s="86"/>
      <c r="H589" s="86"/>
      <c r="I589" s="86"/>
      <c r="J589" s="86"/>
      <c r="K589" s="86"/>
      <c r="L589" s="86"/>
      <c r="M589" s="86"/>
      <c r="N589" s="86"/>
      <c r="O589" s="86"/>
      <c r="P589" s="86"/>
      <c r="Q589" s="86"/>
      <c r="R589" s="86"/>
      <c r="S589" s="86"/>
      <c r="T589" s="86"/>
      <c r="U589" s="86"/>
      <c r="V589" s="86"/>
      <c r="W589" s="86"/>
      <c r="X589" s="86"/>
      <c r="Y589" s="86"/>
    </row>
    <row r="590" spans="2:25" ht="15.75" customHeight="1" x14ac:dyDescent="0.2">
      <c r="B590" s="86"/>
      <c r="C590" s="86"/>
      <c r="D590" s="86"/>
      <c r="E590" s="86"/>
      <c r="F590" s="86"/>
      <c r="G590" s="86"/>
      <c r="H590" s="86"/>
      <c r="I590" s="86"/>
      <c r="J590" s="86"/>
      <c r="K590" s="86"/>
      <c r="L590" s="86"/>
      <c r="M590" s="86"/>
      <c r="N590" s="86"/>
      <c r="O590" s="86"/>
      <c r="P590" s="86"/>
      <c r="Q590" s="86"/>
      <c r="R590" s="86"/>
      <c r="S590" s="86"/>
      <c r="T590" s="86"/>
      <c r="U590" s="86"/>
      <c r="V590" s="86"/>
      <c r="W590" s="86"/>
      <c r="X590" s="86"/>
      <c r="Y590" s="86"/>
    </row>
    <row r="591" spans="2:25" ht="15.75" customHeight="1" x14ac:dyDescent="0.2">
      <c r="B591" s="86"/>
      <c r="C591" s="86"/>
      <c r="D591" s="86"/>
      <c r="E591" s="86"/>
      <c r="F591" s="86"/>
      <c r="G591" s="86"/>
      <c r="H591" s="86"/>
      <c r="I591" s="86"/>
      <c r="J591" s="86"/>
      <c r="K591" s="86"/>
      <c r="L591" s="86"/>
      <c r="M591" s="86"/>
      <c r="N591" s="86"/>
      <c r="O591" s="86"/>
      <c r="P591" s="86"/>
      <c r="Q591" s="86"/>
      <c r="R591" s="86"/>
      <c r="S591" s="86"/>
      <c r="T591" s="86"/>
      <c r="U591" s="86"/>
      <c r="V591" s="86"/>
      <c r="W591" s="86"/>
      <c r="X591" s="86"/>
      <c r="Y591" s="86"/>
    </row>
    <row r="592" spans="2:25" ht="15.75" customHeight="1" x14ac:dyDescent="0.2">
      <c r="B592" s="86"/>
      <c r="C592" s="86"/>
      <c r="D592" s="86"/>
      <c r="E592" s="86"/>
      <c r="F592" s="86"/>
      <c r="G592" s="86"/>
      <c r="H592" s="86"/>
      <c r="I592" s="86"/>
      <c r="J592" s="86"/>
      <c r="K592" s="86"/>
      <c r="L592" s="86"/>
      <c r="M592" s="86"/>
      <c r="N592" s="86"/>
      <c r="O592" s="86"/>
      <c r="P592" s="86"/>
      <c r="Q592" s="86"/>
      <c r="R592" s="86"/>
      <c r="S592" s="86"/>
      <c r="T592" s="86"/>
      <c r="U592" s="86"/>
      <c r="V592" s="86"/>
      <c r="W592" s="86"/>
      <c r="X592" s="86"/>
      <c r="Y592" s="86"/>
    </row>
    <row r="593" spans="2:25" ht="15.75" customHeight="1" x14ac:dyDescent="0.2">
      <c r="B593" s="86"/>
      <c r="C593" s="86"/>
      <c r="D593" s="86"/>
      <c r="E593" s="86"/>
      <c r="F593" s="86"/>
      <c r="G593" s="86"/>
      <c r="H593" s="86"/>
      <c r="I593" s="86"/>
      <c r="J593" s="86"/>
      <c r="K593" s="86"/>
      <c r="L593" s="86"/>
      <c r="M593" s="86"/>
      <c r="N593" s="86"/>
      <c r="O593" s="86"/>
      <c r="P593" s="86"/>
      <c r="Q593" s="86"/>
      <c r="R593" s="86"/>
      <c r="S593" s="86"/>
      <c r="T593" s="86"/>
      <c r="U593" s="86"/>
      <c r="V593" s="86"/>
      <c r="W593" s="86"/>
      <c r="X593" s="86"/>
      <c r="Y593" s="86"/>
    </row>
    <row r="594" spans="2:25" ht="15.75" customHeight="1" x14ac:dyDescent="0.2">
      <c r="B594" s="86"/>
      <c r="C594" s="86"/>
      <c r="D594" s="86"/>
      <c r="E594" s="86"/>
      <c r="F594" s="86"/>
      <c r="G594" s="86"/>
      <c r="H594" s="86"/>
      <c r="I594" s="86"/>
      <c r="J594" s="86"/>
      <c r="K594" s="86"/>
      <c r="L594" s="86"/>
      <c r="M594" s="86"/>
      <c r="N594" s="86"/>
      <c r="O594" s="86"/>
      <c r="P594" s="86"/>
      <c r="Q594" s="86"/>
      <c r="R594" s="86"/>
      <c r="S594" s="86"/>
      <c r="T594" s="86"/>
      <c r="U594" s="86"/>
      <c r="V594" s="86"/>
      <c r="W594" s="86"/>
      <c r="X594" s="86"/>
      <c r="Y594" s="86"/>
    </row>
    <row r="595" spans="2:25" ht="15.75" customHeight="1" x14ac:dyDescent="0.2">
      <c r="B595" s="86"/>
      <c r="C595" s="86"/>
      <c r="D595" s="86"/>
      <c r="E595" s="86"/>
      <c r="F595" s="86"/>
      <c r="G595" s="86"/>
      <c r="H595" s="86"/>
      <c r="I595" s="86"/>
      <c r="J595" s="86"/>
      <c r="K595" s="86"/>
      <c r="L595" s="86"/>
      <c r="M595" s="86"/>
      <c r="N595" s="86"/>
      <c r="O595" s="86"/>
      <c r="P595" s="86"/>
      <c r="Q595" s="86"/>
      <c r="R595" s="86"/>
      <c r="S595" s="86"/>
      <c r="T595" s="86"/>
      <c r="U595" s="86"/>
      <c r="V595" s="86"/>
      <c r="W595" s="86"/>
      <c r="X595" s="86"/>
      <c r="Y595" s="86"/>
    </row>
    <row r="596" spans="2:25" ht="15.75" customHeight="1" x14ac:dyDescent="0.2">
      <c r="B596" s="8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6"/>
      <c r="O596" s="86"/>
      <c r="P596" s="86"/>
      <c r="Q596" s="86"/>
      <c r="R596" s="86"/>
      <c r="S596" s="86"/>
      <c r="T596" s="86"/>
      <c r="U596" s="86"/>
      <c r="V596" s="86"/>
      <c r="W596" s="86"/>
      <c r="X596" s="86"/>
      <c r="Y596" s="86"/>
    </row>
    <row r="597" spans="2:25" ht="15.75" customHeight="1" x14ac:dyDescent="0.2">
      <c r="B597" s="8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86"/>
      <c r="N597" s="86"/>
      <c r="O597" s="86"/>
      <c r="P597" s="86"/>
      <c r="Q597" s="86"/>
      <c r="R597" s="86"/>
      <c r="S597" s="86"/>
      <c r="T597" s="86"/>
      <c r="U597" s="86"/>
      <c r="V597" s="86"/>
      <c r="W597" s="86"/>
      <c r="X597" s="86"/>
      <c r="Y597" s="86"/>
    </row>
    <row r="598" spans="2:25" ht="15.75" customHeight="1" x14ac:dyDescent="0.2">
      <c r="B598" s="86"/>
      <c r="C598" s="86"/>
      <c r="D598" s="86"/>
      <c r="E598" s="86"/>
      <c r="F598" s="86"/>
      <c r="G598" s="86"/>
      <c r="H598" s="86"/>
      <c r="I598" s="86"/>
      <c r="J598" s="86"/>
      <c r="K598" s="86"/>
      <c r="L598" s="86"/>
      <c r="M598" s="86"/>
      <c r="N598" s="86"/>
      <c r="O598" s="86"/>
      <c r="P598" s="86"/>
      <c r="Q598" s="86"/>
      <c r="R598" s="86"/>
      <c r="S598" s="86"/>
      <c r="T598" s="86"/>
      <c r="U598" s="86"/>
      <c r="V598" s="86"/>
      <c r="W598" s="86"/>
      <c r="X598" s="86"/>
      <c r="Y598" s="86"/>
    </row>
    <row r="599" spans="2:25" ht="15.75" customHeight="1" x14ac:dyDescent="0.2">
      <c r="B599" s="86"/>
      <c r="C599" s="86"/>
      <c r="D599" s="86"/>
      <c r="E599" s="86"/>
      <c r="F599" s="86"/>
      <c r="G599" s="86"/>
      <c r="H599" s="86"/>
      <c r="I599" s="86"/>
      <c r="J599" s="86"/>
      <c r="K599" s="86"/>
      <c r="L599" s="86"/>
      <c r="M599" s="86"/>
      <c r="N599" s="86"/>
      <c r="O599" s="86"/>
      <c r="P599" s="86"/>
      <c r="Q599" s="86"/>
      <c r="R599" s="86"/>
      <c r="S599" s="86"/>
      <c r="T599" s="86"/>
      <c r="U599" s="86"/>
      <c r="V599" s="86"/>
      <c r="W599" s="86"/>
      <c r="X599" s="86"/>
      <c r="Y599" s="86"/>
    </row>
    <row r="600" spans="2:25" ht="15.75" customHeight="1" x14ac:dyDescent="0.2">
      <c r="B600" s="86"/>
      <c r="C600" s="86"/>
      <c r="D600" s="86"/>
      <c r="E600" s="86"/>
      <c r="F600" s="86"/>
      <c r="G600" s="86"/>
      <c r="H600" s="86"/>
      <c r="I600" s="86"/>
      <c r="J600" s="86"/>
      <c r="K600" s="86"/>
      <c r="L600" s="86"/>
      <c r="M600" s="86"/>
      <c r="N600" s="86"/>
      <c r="O600" s="86"/>
      <c r="P600" s="86"/>
      <c r="Q600" s="86"/>
      <c r="R600" s="86"/>
      <c r="S600" s="86"/>
      <c r="T600" s="86"/>
      <c r="U600" s="86"/>
      <c r="V600" s="86"/>
      <c r="W600" s="86"/>
      <c r="X600" s="86"/>
      <c r="Y600" s="86"/>
    </row>
    <row r="601" spans="2:25" ht="15.75" customHeight="1" x14ac:dyDescent="0.2">
      <c r="B601" s="86"/>
      <c r="C601" s="86"/>
      <c r="D601" s="86"/>
      <c r="E601" s="86"/>
      <c r="F601" s="86"/>
      <c r="G601" s="86"/>
      <c r="H601" s="86"/>
      <c r="I601" s="86"/>
      <c r="J601" s="86"/>
      <c r="K601" s="86"/>
      <c r="L601" s="86"/>
      <c r="M601" s="86"/>
      <c r="N601" s="86"/>
      <c r="O601" s="86"/>
      <c r="P601" s="86"/>
      <c r="Q601" s="86"/>
      <c r="R601" s="86"/>
      <c r="S601" s="86"/>
      <c r="T601" s="86"/>
      <c r="U601" s="86"/>
      <c r="V601" s="86"/>
      <c r="W601" s="86"/>
      <c r="X601" s="86"/>
      <c r="Y601" s="86"/>
    </row>
    <row r="602" spans="2:25" ht="15.75" customHeight="1" x14ac:dyDescent="0.2">
      <c r="B602" s="86"/>
      <c r="C602" s="86"/>
      <c r="D602" s="86"/>
      <c r="E602" s="86"/>
      <c r="F602" s="86"/>
      <c r="G602" s="86"/>
      <c r="H602" s="86"/>
      <c r="I602" s="86"/>
      <c r="J602" s="86"/>
      <c r="K602" s="86"/>
      <c r="L602" s="86"/>
      <c r="M602" s="86"/>
      <c r="N602" s="86"/>
      <c r="O602" s="86"/>
      <c r="P602" s="86"/>
      <c r="Q602" s="86"/>
      <c r="R602" s="86"/>
      <c r="S602" s="86"/>
      <c r="T602" s="86"/>
      <c r="U602" s="86"/>
      <c r="V602" s="86"/>
      <c r="W602" s="86"/>
      <c r="X602" s="86"/>
      <c r="Y602" s="86"/>
    </row>
    <row r="603" spans="2:25" ht="15.75" customHeight="1" x14ac:dyDescent="0.2">
      <c r="B603" s="86"/>
      <c r="C603" s="86"/>
      <c r="D603" s="86"/>
      <c r="E603" s="86"/>
      <c r="F603" s="86"/>
      <c r="G603" s="86"/>
      <c r="H603" s="86"/>
      <c r="I603" s="86"/>
      <c r="J603" s="86"/>
      <c r="K603" s="86"/>
      <c r="L603" s="86"/>
      <c r="M603" s="86"/>
      <c r="N603" s="86"/>
      <c r="O603" s="86"/>
      <c r="P603" s="86"/>
      <c r="Q603" s="86"/>
      <c r="R603" s="86"/>
      <c r="S603" s="86"/>
      <c r="T603" s="86"/>
      <c r="U603" s="86"/>
      <c r="V603" s="86"/>
      <c r="W603" s="86"/>
      <c r="X603" s="86"/>
      <c r="Y603" s="86"/>
    </row>
    <row r="604" spans="2:25" ht="15.75" customHeight="1" x14ac:dyDescent="0.2">
      <c r="B604" s="86"/>
      <c r="C604" s="86"/>
      <c r="D604" s="86"/>
      <c r="E604" s="86"/>
      <c r="F604" s="86"/>
      <c r="G604" s="86"/>
      <c r="H604" s="86"/>
      <c r="I604" s="86"/>
      <c r="J604" s="86"/>
      <c r="K604" s="86"/>
      <c r="L604" s="86"/>
      <c r="M604" s="86"/>
      <c r="N604" s="86"/>
      <c r="O604" s="86"/>
      <c r="P604" s="86"/>
      <c r="Q604" s="86"/>
      <c r="R604" s="86"/>
      <c r="S604" s="86"/>
      <c r="T604" s="86"/>
      <c r="U604" s="86"/>
      <c r="V604" s="86"/>
      <c r="W604" s="86"/>
      <c r="X604" s="86"/>
      <c r="Y604" s="86"/>
    </row>
    <row r="605" spans="2:25" ht="15.75" customHeight="1" x14ac:dyDescent="0.2">
      <c r="B605" s="86"/>
      <c r="C605" s="86"/>
      <c r="D605" s="86"/>
      <c r="E605" s="86"/>
      <c r="F605" s="86"/>
      <c r="G605" s="86"/>
      <c r="H605" s="86"/>
      <c r="I605" s="86"/>
      <c r="J605" s="86"/>
      <c r="K605" s="86"/>
      <c r="L605" s="86"/>
      <c r="M605" s="86"/>
      <c r="N605" s="86"/>
      <c r="O605" s="86"/>
      <c r="P605" s="86"/>
      <c r="Q605" s="86"/>
      <c r="R605" s="86"/>
      <c r="S605" s="86"/>
      <c r="T605" s="86"/>
      <c r="U605" s="86"/>
      <c r="V605" s="86"/>
      <c r="W605" s="86"/>
      <c r="X605" s="86"/>
      <c r="Y605" s="86"/>
    </row>
    <row r="606" spans="2:25" ht="15.75" customHeight="1" x14ac:dyDescent="0.2">
      <c r="B606" s="86"/>
      <c r="C606" s="86"/>
      <c r="D606" s="86"/>
      <c r="E606" s="86"/>
      <c r="F606" s="86"/>
      <c r="G606" s="86"/>
      <c r="H606" s="86"/>
      <c r="I606" s="86"/>
      <c r="J606" s="86"/>
      <c r="K606" s="86"/>
      <c r="L606" s="86"/>
      <c r="M606" s="86"/>
      <c r="N606" s="86"/>
      <c r="O606" s="86"/>
      <c r="P606" s="86"/>
      <c r="Q606" s="86"/>
      <c r="R606" s="86"/>
      <c r="S606" s="86"/>
      <c r="T606" s="86"/>
      <c r="U606" s="86"/>
      <c r="V606" s="86"/>
      <c r="W606" s="86"/>
      <c r="X606" s="86"/>
      <c r="Y606" s="86"/>
    </row>
    <row r="607" spans="2:25" ht="15.75" customHeight="1" x14ac:dyDescent="0.2">
      <c r="B607" s="86"/>
      <c r="C607" s="86"/>
      <c r="D607" s="86"/>
      <c r="E607" s="86"/>
      <c r="F607" s="86"/>
      <c r="G607" s="86"/>
      <c r="H607" s="86"/>
      <c r="I607" s="86"/>
      <c r="J607" s="86"/>
      <c r="K607" s="86"/>
      <c r="L607" s="86"/>
      <c r="M607" s="86"/>
      <c r="N607" s="86"/>
      <c r="O607" s="86"/>
      <c r="P607" s="86"/>
      <c r="Q607" s="86"/>
      <c r="R607" s="86"/>
      <c r="S607" s="86"/>
      <c r="T607" s="86"/>
      <c r="U607" s="86"/>
      <c r="V607" s="86"/>
      <c r="W607" s="86"/>
      <c r="X607" s="86"/>
      <c r="Y607" s="86"/>
    </row>
    <row r="608" spans="2:25" ht="15.75" customHeight="1" x14ac:dyDescent="0.2">
      <c r="B608" s="86"/>
      <c r="C608" s="86"/>
      <c r="D608" s="86"/>
      <c r="E608" s="86"/>
      <c r="F608" s="86"/>
      <c r="G608" s="86"/>
      <c r="H608" s="86"/>
      <c r="I608" s="86"/>
      <c r="J608" s="86"/>
      <c r="K608" s="86"/>
      <c r="L608" s="86"/>
      <c r="M608" s="86"/>
      <c r="N608" s="86"/>
      <c r="O608" s="86"/>
      <c r="P608" s="86"/>
      <c r="Q608" s="86"/>
      <c r="R608" s="86"/>
      <c r="S608" s="86"/>
      <c r="T608" s="86"/>
      <c r="U608" s="86"/>
      <c r="V608" s="86"/>
      <c r="W608" s="86"/>
      <c r="X608" s="86"/>
      <c r="Y608" s="86"/>
    </row>
    <row r="609" spans="2:25" ht="15.75" customHeight="1" x14ac:dyDescent="0.2">
      <c r="B609" s="86"/>
      <c r="C609" s="86"/>
      <c r="D609" s="86"/>
      <c r="E609" s="86"/>
      <c r="F609" s="86"/>
      <c r="G609" s="86"/>
      <c r="H609" s="86"/>
      <c r="I609" s="86"/>
      <c r="J609" s="86"/>
      <c r="K609" s="86"/>
      <c r="L609" s="86"/>
      <c r="M609" s="86"/>
      <c r="N609" s="86"/>
      <c r="O609" s="86"/>
      <c r="P609" s="86"/>
      <c r="Q609" s="86"/>
      <c r="R609" s="86"/>
      <c r="S609" s="86"/>
      <c r="T609" s="86"/>
      <c r="U609" s="86"/>
      <c r="V609" s="86"/>
      <c r="W609" s="86"/>
      <c r="X609" s="86"/>
      <c r="Y609" s="86"/>
    </row>
    <row r="610" spans="2:25" ht="15.75" customHeight="1" x14ac:dyDescent="0.2">
      <c r="B610" s="86"/>
      <c r="C610" s="86"/>
      <c r="D610" s="86"/>
      <c r="E610" s="86"/>
      <c r="F610" s="86"/>
      <c r="G610" s="86"/>
      <c r="H610" s="86"/>
      <c r="I610" s="86"/>
      <c r="J610" s="86"/>
      <c r="K610" s="86"/>
      <c r="L610" s="86"/>
      <c r="M610" s="86"/>
      <c r="N610" s="86"/>
      <c r="O610" s="86"/>
      <c r="P610" s="86"/>
      <c r="Q610" s="86"/>
      <c r="R610" s="86"/>
      <c r="S610" s="86"/>
      <c r="T610" s="86"/>
      <c r="U610" s="86"/>
      <c r="V610" s="86"/>
      <c r="W610" s="86"/>
      <c r="X610" s="86"/>
      <c r="Y610" s="86"/>
    </row>
    <row r="611" spans="2:25" ht="15.75" customHeight="1" x14ac:dyDescent="0.2">
      <c r="B611" s="86"/>
      <c r="C611" s="86"/>
      <c r="D611" s="86"/>
      <c r="E611" s="86"/>
      <c r="F611" s="86"/>
      <c r="G611" s="86"/>
      <c r="H611" s="86"/>
      <c r="I611" s="86"/>
      <c r="J611" s="86"/>
      <c r="K611" s="86"/>
      <c r="L611" s="86"/>
      <c r="M611" s="86"/>
      <c r="N611" s="86"/>
      <c r="O611" s="86"/>
      <c r="P611" s="86"/>
      <c r="Q611" s="86"/>
      <c r="R611" s="86"/>
      <c r="S611" s="86"/>
      <c r="T611" s="86"/>
      <c r="U611" s="86"/>
      <c r="V611" s="86"/>
      <c r="W611" s="86"/>
      <c r="X611" s="86"/>
      <c r="Y611" s="86"/>
    </row>
    <row r="612" spans="2:25" ht="15.75" customHeight="1" x14ac:dyDescent="0.2">
      <c r="B612" s="86"/>
      <c r="C612" s="86"/>
      <c r="D612" s="86"/>
      <c r="E612" s="86"/>
      <c r="F612" s="86"/>
      <c r="G612" s="86"/>
      <c r="H612" s="86"/>
      <c r="I612" s="86"/>
      <c r="J612" s="86"/>
      <c r="K612" s="86"/>
      <c r="L612" s="86"/>
      <c r="M612" s="86"/>
      <c r="N612" s="86"/>
      <c r="O612" s="86"/>
      <c r="P612" s="86"/>
      <c r="Q612" s="86"/>
      <c r="R612" s="86"/>
      <c r="S612" s="86"/>
      <c r="T612" s="86"/>
      <c r="U612" s="86"/>
      <c r="V612" s="86"/>
      <c r="W612" s="86"/>
      <c r="X612" s="86"/>
      <c r="Y612" s="86"/>
    </row>
    <row r="613" spans="2:25" ht="15.75" customHeight="1" x14ac:dyDescent="0.2">
      <c r="B613" s="86"/>
      <c r="C613" s="86"/>
      <c r="D613" s="86"/>
      <c r="E613" s="86"/>
      <c r="F613" s="86"/>
      <c r="G613" s="86"/>
      <c r="H613" s="86"/>
      <c r="I613" s="86"/>
      <c r="J613" s="86"/>
      <c r="K613" s="86"/>
      <c r="L613" s="86"/>
      <c r="M613" s="86"/>
      <c r="N613" s="86"/>
      <c r="O613" s="86"/>
      <c r="P613" s="86"/>
      <c r="Q613" s="86"/>
      <c r="R613" s="86"/>
      <c r="S613" s="86"/>
      <c r="T613" s="86"/>
      <c r="U613" s="86"/>
      <c r="V613" s="86"/>
      <c r="W613" s="86"/>
      <c r="X613" s="86"/>
      <c r="Y613" s="86"/>
    </row>
    <row r="614" spans="2:25" ht="15.75" customHeight="1" x14ac:dyDescent="0.2">
      <c r="B614" s="86"/>
      <c r="C614" s="86"/>
      <c r="D614" s="86"/>
      <c r="E614" s="86"/>
      <c r="F614" s="86"/>
      <c r="G614" s="86"/>
      <c r="H614" s="86"/>
      <c r="I614" s="86"/>
      <c r="J614" s="86"/>
      <c r="K614" s="86"/>
      <c r="L614" s="86"/>
      <c r="M614" s="86"/>
      <c r="N614" s="86"/>
      <c r="O614" s="86"/>
      <c r="P614" s="86"/>
      <c r="Q614" s="86"/>
      <c r="R614" s="86"/>
      <c r="S614" s="86"/>
      <c r="T614" s="86"/>
      <c r="U614" s="86"/>
      <c r="V614" s="86"/>
      <c r="W614" s="86"/>
      <c r="X614" s="86"/>
      <c r="Y614" s="86"/>
    </row>
    <row r="615" spans="2:25" ht="15.75" customHeight="1" x14ac:dyDescent="0.2">
      <c r="B615" s="86"/>
      <c r="C615" s="86"/>
      <c r="D615" s="86"/>
      <c r="E615" s="86"/>
      <c r="F615" s="86"/>
      <c r="G615" s="86"/>
      <c r="H615" s="86"/>
      <c r="I615" s="86"/>
      <c r="J615" s="86"/>
      <c r="K615" s="86"/>
      <c r="L615" s="86"/>
      <c r="M615" s="86"/>
      <c r="N615" s="86"/>
      <c r="O615" s="86"/>
      <c r="P615" s="86"/>
      <c r="Q615" s="86"/>
      <c r="R615" s="86"/>
      <c r="S615" s="86"/>
      <c r="T615" s="86"/>
      <c r="U615" s="86"/>
      <c r="V615" s="86"/>
      <c r="W615" s="86"/>
      <c r="X615" s="86"/>
      <c r="Y615" s="86"/>
    </row>
    <row r="616" spans="2:25" ht="15.75" customHeight="1" x14ac:dyDescent="0.2">
      <c r="B616" s="86"/>
      <c r="C616" s="86"/>
      <c r="D616" s="86"/>
      <c r="E616" s="86"/>
      <c r="F616" s="86"/>
      <c r="G616" s="86"/>
      <c r="H616" s="86"/>
      <c r="I616" s="86"/>
      <c r="J616" s="86"/>
      <c r="K616" s="86"/>
      <c r="L616" s="86"/>
      <c r="M616" s="86"/>
      <c r="N616" s="86"/>
      <c r="O616" s="86"/>
      <c r="P616" s="86"/>
      <c r="Q616" s="86"/>
      <c r="R616" s="86"/>
      <c r="S616" s="86"/>
      <c r="T616" s="86"/>
      <c r="U616" s="86"/>
      <c r="V616" s="86"/>
      <c r="W616" s="86"/>
      <c r="X616" s="86"/>
      <c r="Y616" s="86"/>
    </row>
    <row r="617" spans="2:25" ht="15.75" customHeight="1" x14ac:dyDescent="0.2">
      <c r="B617" s="86"/>
      <c r="C617" s="86"/>
      <c r="D617" s="86"/>
      <c r="E617" s="86"/>
      <c r="F617" s="86"/>
      <c r="G617" s="86"/>
      <c r="H617" s="86"/>
      <c r="I617" s="86"/>
      <c r="J617" s="86"/>
      <c r="K617" s="86"/>
      <c r="L617" s="86"/>
      <c r="M617" s="86"/>
      <c r="N617" s="86"/>
      <c r="O617" s="86"/>
      <c r="P617" s="86"/>
      <c r="Q617" s="86"/>
      <c r="R617" s="86"/>
      <c r="S617" s="86"/>
      <c r="T617" s="86"/>
      <c r="U617" s="86"/>
      <c r="V617" s="86"/>
      <c r="W617" s="86"/>
      <c r="X617" s="86"/>
      <c r="Y617" s="86"/>
    </row>
    <row r="618" spans="2:25" ht="15.75" customHeight="1" x14ac:dyDescent="0.2">
      <c r="B618" s="86"/>
      <c r="C618" s="86"/>
      <c r="D618" s="86"/>
      <c r="E618" s="86"/>
      <c r="F618" s="86"/>
      <c r="G618" s="86"/>
      <c r="H618" s="86"/>
      <c r="I618" s="86"/>
      <c r="J618" s="86"/>
      <c r="K618" s="86"/>
      <c r="L618" s="86"/>
      <c r="M618" s="86"/>
      <c r="N618" s="86"/>
      <c r="O618" s="86"/>
      <c r="P618" s="86"/>
      <c r="Q618" s="86"/>
      <c r="R618" s="86"/>
      <c r="S618" s="86"/>
      <c r="T618" s="86"/>
      <c r="U618" s="86"/>
      <c r="V618" s="86"/>
      <c r="W618" s="86"/>
      <c r="X618" s="86"/>
      <c r="Y618" s="86"/>
    </row>
    <row r="619" spans="2:25" ht="15.75" customHeight="1" x14ac:dyDescent="0.2">
      <c r="B619" s="86"/>
      <c r="C619" s="86"/>
      <c r="D619" s="86"/>
      <c r="E619" s="86"/>
      <c r="F619" s="86"/>
      <c r="G619" s="86"/>
      <c r="H619" s="86"/>
      <c r="I619" s="86"/>
      <c r="J619" s="86"/>
      <c r="K619" s="86"/>
      <c r="L619" s="86"/>
      <c r="M619" s="86"/>
      <c r="N619" s="86"/>
      <c r="O619" s="86"/>
      <c r="P619" s="86"/>
      <c r="Q619" s="86"/>
      <c r="R619" s="86"/>
      <c r="S619" s="86"/>
      <c r="T619" s="86"/>
      <c r="U619" s="86"/>
      <c r="V619" s="86"/>
      <c r="W619" s="86"/>
      <c r="X619" s="86"/>
      <c r="Y619" s="86"/>
    </row>
    <row r="620" spans="2:25" ht="15.75" customHeight="1" x14ac:dyDescent="0.2">
      <c r="B620" s="86"/>
      <c r="C620" s="86"/>
      <c r="D620" s="86"/>
      <c r="E620" s="86"/>
      <c r="F620" s="86"/>
      <c r="G620" s="86"/>
      <c r="H620" s="86"/>
      <c r="I620" s="86"/>
      <c r="J620" s="86"/>
      <c r="K620" s="86"/>
      <c r="L620" s="86"/>
      <c r="M620" s="86"/>
      <c r="N620" s="86"/>
      <c r="O620" s="86"/>
      <c r="P620" s="86"/>
      <c r="Q620" s="86"/>
      <c r="R620" s="86"/>
      <c r="S620" s="86"/>
      <c r="T620" s="86"/>
      <c r="U620" s="86"/>
      <c r="V620" s="86"/>
      <c r="W620" s="86"/>
      <c r="X620" s="86"/>
      <c r="Y620" s="86"/>
    </row>
    <row r="621" spans="2:25" ht="15.75" customHeight="1" x14ac:dyDescent="0.2">
      <c r="B621" s="86"/>
      <c r="C621" s="86"/>
      <c r="D621" s="86"/>
      <c r="E621" s="86"/>
      <c r="F621" s="86"/>
      <c r="G621" s="86"/>
      <c r="H621" s="86"/>
      <c r="I621" s="86"/>
      <c r="J621" s="86"/>
      <c r="K621" s="86"/>
      <c r="L621" s="86"/>
      <c r="M621" s="86"/>
      <c r="N621" s="86"/>
      <c r="O621" s="86"/>
      <c r="P621" s="86"/>
      <c r="Q621" s="86"/>
      <c r="R621" s="86"/>
      <c r="S621" s="86"/>
      <c r="T621" s="86"/>
      <c r="U621" s="86"/>
      <c r="V621" s="86"/>
      <c r="W621" s="86"/>
      <c r="X621" s="86"/>
      <c r="Y621" s="86"/>
    </row>
    <row r="622" spans="2:25" ht="15.75" customHeight="1" x14ac:dyDescent="0.2">
      <c r="B622" s="86"/>
      <c r="C622" s="86"/>
      <c r="D622" s="86"/>
      <c r="E622" s="86"/>
      <c r="F622" s="86"/>
      <c r="G622" s="86"/>
      <c r="H622" s="86"/>
      <c r="I622" s="86"/>
      <c r="J622" s="86"/>
      <c r="K622" s="86"/>
      <c r="L622" s="86"/>
      <c r="M622" s="86"/>
      <c r="N622" s="86"/>
      <c r="O622" s="86"/>
      <c r="P622" s="86"/>
      <c r="Q622" s="86"/>
      <c r="R622" s="86"/>
      <c r="S622" s="86"/>
      <c r="T622" s="86"/>
      <c r="U622" s="86"/>
      <c r="V622" s="86"/>
      <c r="W622" s="86"/>
      <c r="X622" s="86"/>
      <c r="Y622" s="86"/>
    </row>
    <row r="623" spans="2:25" ht="15.75" customHeight="1" x14ac:dyDescent="0.2">
      <c r="B623" s="86"/>
      <c r="C623" s="86"/>
      <c r="D623" s="86"/>
      <c r="E623" s="86"/>
      <c r="F623" s="86"/>
      <c r="G623" s="86"/>
      <c r="H623" s="86"/>
      <c r="I623" s="86"/>
      <c r="J623" s="86"/>
      <c r="K623" s="86"/>
      <c r="L623" s="86"/>
      <c r="M623" s="86"/>
      <c r="N623" s="86"/>
      <c r="O623" s="86"/>
      <c r="P623" s="86"/>
      <c r="Q623" s="86"/>
      <c r="R623" s="86"/>
      <c r="S623" s="86"/>
      <c r="T623" s="86"/>
      <c r="U623" s="86"/>
      <c r="V623" s="86"/>
      <c r="W623" s="86"/>
      <c r="X623" s="86"/>
      <c r="Y623" s="86"/>
    </row>
    <row r="624" spans="2:25" ht="15.75" customHeight="1" x14ac:dyDescent="0.2">
      <c r="B624" s="86"/>
      <c r="C624" s="86"/>
      <c r="D624" s="86"/>
      <c r="E624" s="86"/>
      <c r="F624" s="86"/>
      <c r="G624" s="86"/>
      <c r="H624" s="86"/>
      <c r="I624" s="86"/>
      <c r="J624" s="86"/>
      <c r="K624" s="86"/>
      <c r="L624" s="86"/>
      <c r="M624" s="86"/>
      <c r="N624" s="86"/>
      <c r="O624" s="86"/>
      <c r="P624" s="86"/>
      <c r="Q624" s="86"/>
      <c r="R624" s="86"/>
      <c r="S624" s="86"/>
      <c r="T624" s="86"/>
      <c r="U624" s="86"/>
      <c r="V624" s="86"/>
      <c r="W624" s="86"/>
      <c r="X624" s="86"/>
      <c r="Y624" s="86"/>
    </row>
    <row r="625" spans="2:25" ht="15.75" customHeight="1" x14ac:dyDescent="0.2">
      <c r="B625" s="86"/>
      <c r="C625" s="86"/>
      <c r="D625" s="86"/>
      <c r="E625" s="86"/>
      <c r="F625" s="86"/>
      <c r="G625" s="86"/>
      <c r="H625" s="86"/>
      <c r="I625" s="86"/>
      <c r="J625" s="86"/>
      <c r="K625" s="86"/>
      <c r="L625" s="86"/>
      <c r="M625" s="86"/>
      <c r="N625" s="86"/>
      <c r="O625" s="86"/>
      <c r="P625" s="86"/>
      <c r="Q625" s="86"/>
      <c r="R625" s="86"/>
      <c r="S625" s="86"/>
      <c r="T625" s="86"/>
      <c r="U625" s="86"/>
      <c r="V625" s="86"/>
      <c r="W625" s="86"/>
      <c r="X625" s="86"/>
      <c r="Y625" s="86"/>
    </row>
    <row r="626" spans="2:25" ht="15.75" customHeight="1" x14ac:dyDescent="0.2">
      <c r="B626" s="86"/>
      <c r="C626" s="86"/>
      <c r="D626" s="86"/>
      <c r="E626" s="86"/>
      <c r="F626" s="86"/>
      <c r="G626" s="86"/>
      <c r="H626" s="86"/>
      <c r="I626" s="86"/>
      <c r="J626" s="86"/>
      <c r="K626" s="86"/>
      <c r="L626" s="86"/>
      <c r="M626" s="86"/>
      <c r="N626" s="86"/>
      <c r="O626" s="86"/>
      <c r="P626" s="86"/>
      <c r="Q626" s="86"/>
      <c r="R626" s="86"/>
      <c r="S626" s="86"/>
      <c r="T626" s="86"/>
      <c r="U626" s="86"/>
      <c r="V626" s="86"/>
      <c r="W626" s="86"/>
      <c r="X626" s="86"/>
      <c r="Y626" s="86"/>
    </row>
    <row r="627" spans="2:25" ht="15.75" customHeight="1" x14ac:dyDescent="0.2">
      <c r="B627" s="86"/>
      <c r="C627" s="86"/>
      <c r="D627" s="86"/>
      <c r="E627" s="86"/>
      <c r="F627" s="86"/>
      <c r="G627" s="86"/>
      <c r="H627" s="86"/>
      <c r="I627" s="86"/>
      <c r="J627" s="86"/>
      <c r="K627" s="86"/>
      <c r="L627" s="86"/>
      <c r="M627" s="86"/>
      <c r="N627" s="86"/>
      <c r="O627" s="86"/>
      <c r="P627" s="86"/>
      <c r="Q627" s="86"/>
      <c r="R627" s="86"/>
      <c r="S627" s="86"/>
      <c r="T627" s="86"/>
      <c r="U627" s="86"/>
      <c r="V627" s="86"/>
      <c r="W627" s="86"/>
      <c r="X627" s="86"/>
      <c r="Y627" s="86"/>
    </row>
    <row r="628" spans="2:25" ht="15.75" customHeight="1" x14ac:dyDescent="0.2">
      <c r="B628" s="86"/>
      <c r="C628" s="86"/>
      <c r="D628" s="86"/>
      <c r="E628" s="86"/>
      <c r="F628" s="86"/>
      <c r="G628" s="86"/>
      <c r="H628" s="86"/>
      <c r="I628" s="86"/>
      <c r="J628" s="86"/>
      <c r="K628" s="86"/>
      <c r="L628" s="86"/>
      <c r="M628" s="86"/>
      <c r="N628" s="86"/>
      <c r="O628" s="86"/>
      <c r="P628" s="86"/>
      <c r="Q628" s="86"/>
      <c r="R628" s="86"/>
      <c r="S628" s="86"/>
      <c r="T628" s="86"/>
      <c r="U628" s="86"/>
      <c r="V628" s="86"/>
      <c r="W628" s="86"/>
      <c r="X628" s="86"/>
      <c r="Y628" s="86"/>
    </row>
    <row r="629" spans="2:25" ht="15.75" customHeight="1" x14ac:dyDescent="0.2">
      <c r="B629" s="86"/>
      <c r="C629" s="86"/>
      <c r="D629" s="86"/>
      <c r="E629" s="86"/>
      <c r="F629" s="86"/>
      <c r="G629" s="86"/>
      <c r="H629" s="86"/>
      <c r="I629" s="86"/>
      <c r="J629" s="86"/>
      <c r="K629" s="86"/>
      <c r="L629" s="86"/>
      <c r="M629" s="86"/>
      <c r="N629" s="86"/>
      <c r="O629" s="86"/>
      <c r="P629" s="86"/>
      <c r="Q629" s="86"/>
      <c r="R629" s="86"/>
      <c r="S629" s="86"/>
      <c r="T629" s="86"/>
      <c r="U629" s="86"/>
      <c r="V629" s="86"/>
      <c r="W629" s="86"/>
      <c r="X629" s="86"/>
      <c r="Y629" s="86"/>
    </row>
    <row r="630" spans="2:25" ht="15.75" customHeight="1" x14ac:dyDescent="0.2">
      <c r="B630" s="86"/>
      <c r="C630" s="86"/>
      <c r="D630" s="86"/>
      <c r="E630" s="86"/>
      <c r="F630" s="86"/>
      <c r="G630" s="86"/>
      <c r="H630" s="86"/>
      <c r="I630" s="86"/>
      <c r="J630" s="86"/>
      <c r="K630" s="86"/>
      <c r="L630" s="86"/>
      <c r="M630" s="86"/>
      <c r="N630" s="86"/>
      <c r="O630" s="86"/>
      <c r="P630" s="86"/>
      <c r="Q630" s="86"/>
      <c r="R630" s="86"/>
      <c r="S630" s="86"/>
      <c r="T630" s="86"/>
      <c r="U630" s="86"/>
      <c r="V630" s="86"/>
      <c r="W630" s="86"/>
      <c r="X630" s="86"/>
      <c r="Y630" s="86"/>
    </row>
    <row r="631" spans="2:25" ht="15.75" customHeight="1" x14ac:dyDescent="0.2">
      <c r="B631" s="86"/>
      <c r="C631" s="86"/>
      <c r="D631" s="86"/>
      <c r="E631" s="86"/>
      <c r="F631" s="86"/>
      <c r="G631" s="86"/>
      <c r="H631" s="86"/>
      <c r="I631" s="86"/>
      <c r="J631" s="86"/>
      <c r="K631" s="86"/>
      <c r="L631" s="86"/>
      <c r="M631" s="86"/>
      <c r="N631" s="86"/>
      <c r="O631" s="86"/>
      <c r="P631" s="86"/>
      <c r="Q631" s="86"/>
      <c r="R631" s="86"/>
      <c r="S631" s="86"/>
      <c r="T631" s="86"/>
      <c r="U631" s="86"/>
      <c r="V631" s="86"/>
      <c r="W631" s="86"/>
      <c r="X631" s="86"/>
      <c r="Y631" s="86"/>
    </row>
    <row r="632" spans="2:25" ht="15.75" customHeight="1" x14ac:dyDescent="0.2">
      <c r="B632" s="86"/>
      <c r="C632" s="86"/>
      <c r="D632" s="86"/>
      <c r="E632" s="86"/>
      <c r="F632" s="86"/>
      <c r="G632" s="86"/>
      <c r="H632" s="86"/>
      <c r="I632" s="86"/>
      <c r="J632" s="86"/>
      <c r="K632" s="86"/>
      <c r="L632" s="86"/>
      <c r="M632" s="86"/>
      <c r="N632" s="86"/>
      <c r="O632" s="86"/>
      <c r="P632" s="86"/>
      <c r="Q632" s="86"/>
      <c r="R632" s="86"/>
      <c r="S632" s="86"/>
      <c r="T632" s="86"/>
      <c r="U632" s="86"/>
      <c r="V632" s="86"/>
      <c r="W632" s="86"/>
      <c r="X632" s="86"/>
      <c r="Y632" s="86"/>
    </row>
    <row r="633" spans="2:25" ht="15.75" customHeight="1" x14ac:dyDescent="0.2">
      <c r="B633" s="86"/>
      <c r="C633" s="86"/>
      <c r="D633" s="86"/>
      <c r="E633" s="86"/>
      <c r="F633" s="86"/>
      <c r="G633" s="86"/>
      <c r="H633" s="86"/>
      <c r="I633" s="86"/>
      <c r="J633" s="86"/>
      <c r="K633" s="86"/>
      <c r="L633" s="86"/>
      <c r="M633" s="86"/>
      <c r="N633" s="86"/>
      <c r="O633" s="86"/>
      <c r="P633" s="86"/>
      <c r="Q633" s="86"/>
      <c r="R633" s="86"/>
      <c r="S633" s="86"/>
      <c r="T633" s="86"/>
      <c r="U633" s="86"/>
      <c r="V633" s="86"/>
      <c r="W633" s="86"/>
      <c r="X633" s="86"/>
      <c r="Y633" s="86"/>
    </row>
    <row r="634" spans="2:25" ht="15.75" customHeight="1" x14ac:dyDescent="0.2">
      <c r="B634" s="86"/>
      <c r="C634" s="86"/>
      <c r="D634" s="86"/>
      <c r="E634" s="86"/>
      <c r="F634" s="86"/>
      <c r="G634" s="86"/>
      <c r="H634" s="86"/>
      <c r="I634" s="86"/>
      <c r="J634" s="86"/>
      <c r="K634" s="86"/>
      <c r="L634" s="86"/>
      <c r="M634" s="86"/>
      <c r="N634" s="86"/>
      <c r="O634" s="86"/>
      <c r="P634" s="86"/>
      <c r="Q634" s="86"/>
      <c r="R634" s="86"/>
      <c r="S634" s="86"/>
      <c r="T634" s="86"/>
      <c r="U634" s="86"/>
      <c r="V634" s="86"/>
      <c r="W634" s="86"/>
      <c r="X634" s="86"/>
      <c r="Y634" s="86"/>
    </row>
    <row r="635" spans="2:25" ht="15.75" customHeight="1" x14ac:dyDescent="0.2">
      <c r="B635" s="86"/>
      <c r="C635" s="86"/>
      <c r="D635" s="86"/>
      <c r="E635" s="86"/>
      <c r="F635" s="86"/>
      <c r="G635" s="86"/>
      <c r="H635" s="86"/>
      <c r="I635" s="86"/>
      <c r="J635" s="86"/>
      <c r="K635" s="86"/>
      <c r="L635" s="86"/>
      <c r="M635" s="86"/>
      <c r="N635" s="86"/>
      <c r="O635" s="86"/>
      <c r="P635" s="86"/>
      <c r="Q635" s="86"/>
      <c r="R635" s="86"/>
      <c r="S635" s="86"/>
      <c r="T635" s="86"/>
      <c r="U635" s="86"/>
      <c r="V635" s="86"/>
      <c r="W635" s="86"/>
      <c r="X635" s="86"/>
      <c r="Y635" s="86"/>
    </row>
    <row r="636" spans="2:25" ht="15.75" customHeight="1" x14ac:dyDescent="0.2">
      <c r="B636" s="86"/>
      <c r="C636" s="86"/>
      <c r="D636" s="86"/>
      <c r="E636" s="86"/>
      <c r="F636" s="86"/>
      <c r="G636" s="86"/>
      <c r="H636" s="86"/>
      <c r="I636" s="86"/>
      <c r="J636" s="86"/>
      <c r="K636" s="86"/>
      <c r="L636" s="86"/>
      <c r="M636" s="86"/>
      <c r="N636" s="86"/>
      <c r="O636" s="86"/>
      <c r="P636" s="86"/>
      <c r="Q636" s="86"/>
      <c r="R636" s="86"/>
      <c r="S636" s="86"/>
      <c r="T636" s="86"/>
      <c r="U636" s="86"/>
      <c r="V636" s="86"/>
      <c r="W636" s="86"/>
      <c r="X636" s="86"/>
      <c r="Y636" s="86"/>
    </row>
    <row r="637" spans="2:25" ht="15.75" customHeight="1" x14ac:dyDescent="0.2">
      <c r="B637" s="86"/>
      <c r="C637" s="86"/>
      <c r="D637" s="86"/>
      <c r="E637" s="86"/>
      <c r="F637" s="86"/>
      <c r="G637" s="86"/>
      <c r="H637" s="86"/>
      <c r="I637" s="86"/>
      <c r="J637" s="86"/>
      <c r="K637" s="86"/>
      <c r="L637" s="86"/>
      <c r="M637" s="86"/>
      <c r="N637" s="86"/>
      <c r="O637" s="86"/>
      <c r="P637" s="86"/>
      <c r="Q637" s="86"/>
      <c r="R637" s="86"/>
      <c r="S637" s="86"/>
      <c r="T637" s="86"/>
      <c r="U637" s="86"/>
      <c r="V637" s="86"/>
      <c r="W637" s="86"/>
      <c r="X637" s="86"/>
      <c r="Y637" s="86"/>
    </row>
    <row r="638" spans="2:25" ht="15.75" customHeight="1" x14ac:dyDescent="0.2">
      <c r="B638" s="86"/>
      <c r="C638" s="86"/>
      <c r="D638" s="86"/>
      <c r="E638" s="86"/>
      <c r="F638" s="86"/>
      <c r="G638" s="86"/>
      <c r="H638" s="86"/>
      <c r="I638" s="86"/>
      <c r="J638" s="86"/>
      <c r="K638" s="86"/>
      <c r="L638" s="86"/>
      <c r="M638" s="86"/>
      <c r="N638" s="86"/>
      <c r="O638" s="86"/>
      <c r="P638" s="86"/>
      <c r="Q638" s="86"/>
      <c r="R638" s="86"/>
      <c r="S638" s="86"/>
      <c r="T638" s="86"/>
      <c r="U638" s="86"/>
      <c r="V638" s="86"/>
      <c r="W638" s="86"/>
      <c r="X638" s="86"/>
      <c r="Y638" s="86"/>
    </row>
    <row r="639" spans="2:25" ht="15.75" customHeight="1" x14ac:dyDescent="0.2">
      <c r="B639" s="86"/>
      <c r="C639" s="86"/>
      <c r="D639" s="86"/>
      <c r="E639" s="86"/>
      <c r="F639" s="86"/>
      <c r="G639" s="86"/>
      <c r="H639" s="86"/>
      <c r="I639" s="86"/>
      <c r="J639" s="86"/>
      <c r="K639" s="86"/>
      <c r="L639" s="86"/>
      <c r="M639" s="86"/>
      <c r="N639" s="86"/>
      <c r="O639" s="86"/>
      <c r="P639" s="86"/>
      <c r="Q639" s="86"/>
      <c r="R639" s="86"/>
      <c r="S639" s="86"/>
      <c r="T639" s="86"/>
      <c r="U639" s="86"/>
      <c r="V639" s="86"/>
      <c r="W639" s="86"/>
      <c r="X639" s="86"/>
      <c r="Y639" s="86"/>
    </row>
    <row r="640" spans="2:25" ht="15.75" customHeight="1" x14ac:dyDescent="0.2">
      <c r="B640" s="86"/>
      <c r="C640" s="86"/>
      <c r="D640" s="86"/>
      <c r="E640" s="86"/>
      <c r="F640" s="86"/>
      <c r="G640" s="86"/>
      <c r="H640" s="86"/>
      <c r="I640" s="86"/>
      <c r="J640" s="86"/>
      <c r="K640" s="86"/>
      <c r="L640" s="86"/>
      <c r="M640" s="86"/>
      <c r="N640" s="86"/>
      <c r="O640" s="86"/>
      <c r="P640" s="86"/>
      <c r="Q640" s="86"/>
      <c r="R640" s="86"/>
      <c r="S640" s="86"/>
      <c r="T640" s="86"/>
      <c r="U640" s="86"/>
      <c r="V640" s="86"/>
      <c r="W640" s="86"/>
      <c r="X640" s="86"/>
      <c r="Y640" s="86"/>
    </row>
    <row r="641" spans="2:25" ht="15.75" customHeight="1" x14ac:dyDescent="0.2">
      <c r="B641" s="86"/>
      <c r="C641" s="86"/>
      <c r="D641" s="86"/>
      <c r="E641" s="86"/>
      <c r="F641" s="86"/>
      <c r="G641" s="86"/>
      <c r="H641" s="86"/>
      <c r="I641" s="86"/>
      <c r="J641" s="86"/>
      <c r="K641" s="86"/>
      <c r="L641" s="86"/>
      <c r="M641" s="86"/>
      <c r="N641" s="86"/>
      <c r="O641" s="86"/>
      <c r="P641" s="86"/>
      <c r="Q641" s="86"/>
      <c r="R641" s="86"/>
      <c r="S641" s="86"/>
      <c r="T641" s="86"/>
      <c r="U641" s="86"/>
      <c r="V641" s="86"/>
      <c r="W641" s="86"/>
      <c r="X641" s="86"/>
      <c r="Y641" s="86"/>
    </row>
    <row r="642" spans="2:25" ht="15.75" customHeight="1" x14ac:dyDescent="0.2">
      <c r="B642" s="86"/>
      <c r="C642" s="86"/>
      <c r="D642" s="86"/>
      <c r="E642" s="86"/>
      <c r="F642" s="86"/>
      <c r="G642" s="86"/>
      <c r="H642" s="86"/>
      <c r="I642" s="86"/>
      <c r="J642" s="86"/>
      <c r="K642" s="86"/>
      <c r="L642" s="86"/>
      <c r="M642" s="86"/>
      <c r="N642" s="86"/>
      <c r="O642" s="86"/>
      <c r="P642" s="86"/>
      <c r="Q642" s="86"/>
      <c r="R642" s="86"/>
      <c r="S642" s="86"/>
      <c r="T642" s="86"/>
      <c r="U642" s="86"/>
      <c r="V642" s="86"/>
      <c r="W642" s="86"/>
      <c r="X642" s="86"/>
      <c r="Y642" s="86"/>
    </row>
    <row r="643" spans="2:25" ht="15.75" customHeight="1" x14ac:dyDescent="0.2">
      <c r="B643" s="86"/>
      <c r="C643" s="86"/>
      <c r="D643" s="86"/>
      <c r="E643" s="86"/>
      <c r="F643" s="86"/>
      <c r="G643" s="86"/>
      <c r="H643" s="86"/>
      <c r="I643" s="86"/>
      <c r="J643" s="86"/>
      <c r="K643" s="86"/>
      <c r="L643" s="86"/>
      <c r="M643" s="86"/>
      <c r="N643" s="86"/>
      <c r="O643" s="86"/>
      <c r="P643" s="86"/>
      <c r="Q643" s="86"/>
      <c r="R643" s="86"/>
      <c r="S643" s="86"/>
      <c r="T643" s="86"/>
      <c r="U643" s="86"/>
      <c r="V643" s="86"/>
      <c r="W643" s="86"/>
      <c r="X643" s="86"/>
      <c r="Y643" s="86"/>
    </row>
    <row r="644" spans="2:25" ht="15.75" customHeight="1" x14ac:dyDescent="0.2">
      <c r="B644" s="86"/>
      <c r="C644" s="86"/>
      <c r="D644" s="86"/>
      <c r="E644" s="86"/>
      <c r="F644" s="86"/>
      <c r="G644" s="86"/>
      <c r="H644" s="86"/>
      <c r="I644" s="86"/>
      <c r="J644" s="86"/>
      <c r="K644" s="86"/>
      <c r="L644" s="86"/>
      <c r="M644" s="86"/>
      <c r="N644" s="86"/>
      <c r="O644" s="86"/>
      <c r="P644" s="86"/>
      <c r="Q644" s="86"/>
      <c r="R644" s="86"/>
      <c r="S644" s="86"/>
      <c r="T644" s="86"/>
      <c r="U644" s="86"/>
      <c r="V644" s="86"/>
      <c r="W644" s="86"/>
      <c r="X644" s="86"/>
      <c r="Y644" s="86"/>
    </row>
    <row r="645" spans="2:25" ht="15.75" customHeight="1" x14ac:dyDescent="0.2">
      <c r="B645" s="86"/>
      <c r="C645" s="86"/>
      <c r="D645" s="86"/>
      <c r="E645" s="86"/>
      <c r="F645" s="86"/>
      <c r="G645" s="86"/>
      <c r="H645" s="86"/>
      <c r="I645" s="86"/>
      <c r="J645" s="86"/>
      <c r="K645" s="86"/>
      <c r="L645" s="86"/>
      <c r="M645" s="86"/>
      <c r="N645" s="86"/>
      <c r="O645" s="86"/>
      <c r="P645" s="86"/>
      <c r="Q645" s="86"/>
      <c r="R645" s="86"/>
      <c r="S645" s="86"/>
      <c r="T645" s="86"/>
      <c r="U645" s="86"/>
      <c r="V645" s="86"/>
      <c r="W645" s="86"/>
      <c r="X645" s="86"/>
      <c r="Y645" s="86"/>
    </row>
    <row r="646" spans="2:25" ht="15.75" customHeight="1" x14ac:dyDescent="0.2">
      <c r="B646" s="86"/>
      <c r="C646" s="86"/>
      <c r="D646" s="86"/>
      <c r="E646" s="86"/>
      <c r="F646" s="86"/>
      <c r="G646" s="86"/>
      <c r="H646" s="86"/>
      <c r="I646" s="86"/>
      <c r="J646" s="86"/>
      <c r="K646" s="86"/>
      <c r="L646" s="86"/>
      <c r="M646" s="86"/>
      <c r="N646" s="86"/>
      <c r="O646" s="86"/>
      <c r="P646" s="86"/>
      <c r="Q646" s="86"/>
      <c r="R646" s="86"/>
      <c r="S646" s="86"/>
      <c r="T646" s="86"/>
      <c r="U646" s="86"/>
      <c r="V646" s="86"/>
      <c r="W646" s="86"/>
      <c r="X646" s="86"/>
      <c r="Y646" s="86"/>
    </row>
    <row r="647" spans="2:25" ht="15.75" customHeight="1" x14ac:dyDescent="0.2">
      <c r="B647" s="86"/>
      <c r="C647" s="86"/>
      <c r="D647" s="86"/>
      <c r="E647" s="86"/>
      <c r="F647" s="86"/>
      <c r="G647" s="86"/>
      <c r="H647" s="86"/>
      <c r="I647" s="86"/>
      <c r="J647" s="86"/>
      <c r="K647" s="86"/>
      <c r="L647" s="86"/>
      <c r="M647" s="86"/>
      <c r="N647" s="86"/>
      <c r="O647" s="86"/>
      <c r="P647" s="86"/>
      <c r="Q647" s="86"/>
      <c r="R647" s="86"/>
      <c r="S647" s="86"/>
      <c r="T647" s="86"/>
      <c r="U647" s="86"/>
      <c r="V647" s="86"/>
      <c r="W647" s="86"/>
      <c r="X647" s="86"/>
      <c r="Y647" s="86"/>
    </row>
    <row r="648" spans="2:25" ht="15.75" customHeight="1" x14ac:dyDescent="0.2">
      <c r="B648" s="86"/>
      <c r="C648" s="86"/>
      <c r="D648" s="86"/>
      <c r="E648" s="86"/>
      <c r="F648" s="86"/>
      <c r="G648" s="86"/>
      <c r="H648" s="86"/>
      <c r="I648" s="86"/>
      <c r="J648" s="86"/>
      <c r="K648" s="86"/>
      <c r="L648" s="86"/>
      <c r="M648" s="86"/>
      <c r="N648" s="86"/>
      <c r="O648" s="86"/>
      <c r="P648" s="86"/>
      <c r="Q648" s="86"/>
      <c r="R648" s="86"/>
      <c r="S648" s="86"/>
      <c r="T648" s="86"/>
      <c r="U648" s="86"/>
      <c r="V648" s="86"/>
      <c r="W648" s="86"/>
      <c r="X648" s="86"/>
      <c r="Y648" s="86"/>
    </row>
    <row r="649" spans="2:25" ht="15.75" customHeight="1" x14ac:dyDescent="0.2"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  <c r="S649" s="86"/>
      <c r="T649" s="86"/>
      <c r="U649" s="86"/>
      <c r="V649" s="86"/>
      <c r="W649" s="86"/>
      <c r="X649" s="86"/>
      <c r="Y649" s="86"/>
    </row>
    <row r="650" spans="2:25" ht="15.75" customHeight="1" x14ac:dyDescent="0.2">
      <c r="B650" s="86"/>
      <c r="C650" s="86"/>
      <c r="D650" s="86"/>
      <c r="E650" s="86"/>
      <c r="F650" s="86"/>
      <c r="G650" s="86"/>
      <c r="H650" s="86"/>
      <c r="I650" s="86"/>
      <c r="J650" s="86"/>
      <c r="K650" s="86"/>
      <c r="L650" s="86"/>
      <c r="M650" s="86"/>
      <c r="N650" s="86"/>
      <c r="O650" s="86"/>
      <c r="P650" s="86"/>
      <c r="Q650" s="86"/>
      <c r="R650" s="86"/>
      <c r="S650" s="86"/>
      <c r="T650" s="86"/>
      <c r="U650" s="86"/>
      <c r="V650" s="86"/>
      <c r="W650" s="86"/>
      <c r="X650" s="86"/>
      <c r="Y650" s="86"/>
    </row>
    <row r="651" spans="2:25" ht="15.75" customHeight="1" x14ac:dyDescent="0.2">
      <c r="B651" s="86"/>
      <c r="C651" s="86"/>
      <c r="D651" s="86"/>
      <c r="E651" s="86"/>
      <c r="F651" s="86"/>
      <c r="G651" s="86"/>
      <c r="H651" s="86"/>
      <c r="I651" s="86"/>
      <c r="J651" s="86"/>
      <c r="K651" s="86"/>
      <c r="L651" s="86"/>
      <c r="M651" s="86"/>
      <c r="N651" s="86"/>
      <c r="O651" s="86"/>
      <c r="P651" s="86"/>
      <c r="Q651" s="86"/>
      <c r="R651" s="86"/>
      <c r="S651" s="86"/>
      <c r="T651" s="86"/>
      <c r="U651" s="86"/>
      <c r="V651" s="86"/>
      <c r="W651" s="86"/>
      <c r="X651" s="86"/>
      <c r="Y651" s="86"/>
    </row>
    <row r="652" spans="2:25" ht="15.75" customHeight="1" x14ac:dyDescent="0.2">
      <c r="B652" s="86"/>
      <c r="C652" s="86"/>
      <c r="D652" s="86"/>
      <c r="E652" s="86"/>
      <c r="F652" s="86"/>
      <c r="G652" s="86"/>
      <c r="H652" s="86"/>
      <c r="I652" s="86"/>
      <c r="J652" s="86"/>
      <c r="K652" s="86"/>
      <c r="L652" s="86"/>
      <c r="M652" s="86"/>
      <c r="N652" s="86"/>
      <c r="O652" s="86"/>
      <c r="P652" s="86"/>
      <c r="Q652" s="86"/>
      <c r="R652" s="86"/>
      <c r="S652" s="86"/>
      <c r="T652" s="86"/>
      <c r="U652" s="86"/>
      <c r="V652" s="86"/>
      <c r="W652" s="86"/>
      <c r="X652" s="86"/>
      <c r="Y652" s="86"/>
    </row>
    <row r="653" spans="2:25" ht="15.75" customHeight="1" x14ac:dyDescent="0.2">
      <c r="B653" s="86"/>
      <c r="C653" s="86"/>
      <c r="D653" s="86"/>
      <c r="E653" s="86"/>
      <c r="F653" s="86"/>
      <c r="G653" s="86"/>
      <c r="H653" s="86"/>
      <c r="I653" s="86"/>
      <c r="J653" s="86"/>
      <c r="K653" s="86"/>
      <c r="L653" s="86"/>
      <c r="M653" s="86"/>
      <c r="N653" s="86"/>
      <c r="O653" s="86"/>
      <c r="P653" s="86"/>
      <c r="Q653" s="86"/>
      <c r="R653" s="86"/>
      <c r="S653" s="86"/>
      <c r="T653" s="86"/>
      <c r="U653" s="86"/>
      <c r="V653" s="86"/>
      <c r="W653" s="86"/>
      <c r="X653" s="86"/>
      <c r="Y653" s="86"/>
    </row>
    <row r="654" spans="2:25" ht="15.75" customHeight="1" x14ac:dyDescent="0.2">
      <c r="B654" s="86"/>
      <c r="C654" s="86"/>
      <c r="D654" s="86"/>
      <c r="E654" s="86"/>
      <c r="F654" s="86"/>
      <c r="G654" s="86"/>
      <c r="H654" s="86"/>
      <c r="I654" s="86"/>
      <c r="J654" s="86"/>
      <c r="K654" s="86"/>
      <c r="L654" s="86"/>
      <c r="M654" s="86"/>
      <c r="N654" s="86"/>
      <c r="O654" s="86"/>
      <c r="P654" s="86"/>
      <c r="Q654" s="86"/>
      <c r="R654" s="86"/>
      <c r="S654" s="86"/>
      <c r="T654" s="86"/>
      <c r="U654" s="86"/>
      <c r="V654" s="86"/>
      <c r="W654" s="86"/>
      <c r="X654" s="86"/>
      <c r="Y654" s="86"/>
    </row>
    <row r="655" spans="2:25" ht="15.75" customHeight="1" x14ac:dyDescent="0.2">
      <c r="B655" s="86"/>
      <c r="C655" s="86"/>
      <c r="D655" s="86"/>
      <c r="E655" s="86"/>
      <c r="F655" s="86"/>
      <c r="G655" s="86"/>
      <c r="H655" s="86"/>
      <c r="I655" s="86"/>
      <c r="J655" s="86"/>
      <c r="K655" s="86"/>
      <c r="L655" s="86"/>
      <c r="M655" s="86"/>
      <c r="N655" s="86"/>
      <c r="O655" s="86"/>
      <c r="P655" s="86"/>
      <c r="Q655" s="86"/>
      <c r="R655" s="86"/>
      <c r="S655" s="86"/>
      <c r="T655" s="86"/>
      <c r="U655" s="86"/>
      <c r="V655" s="86"/>
      <c r="W655" s="86"/>
      <c r="X655" s="86"/>
      <c r="Y655" s="86"/>
    </row>
    <row r="656" spans="2:25" ht="15.75" customHeight="1" x14ac:dyDescent="0.2">
      <c r="B656" s="86"/>
      <c r="C656" s="86"/>
      <c r="D656" s="86"/>
      <c r="E656" s="86"/>
      <c r="F656" s="86"/>
      <c r="G656" s="86"/>
      <c r="H656" s="86"/>
      <c r="I656" s="86"/>
      <c r="J656" s="86"/>
      <c r="K656" s="86"/>
      <c r="L656" s="86"/>
      <c r="M656" s="86"/>
      <c r="N656" s="86"/>
      <c r="O656" s="86"/>
      <c r="P656" s="86"/>
      <c r="Q656" s="86"/>
      <c r="R656" s="86"/>
      <c r="S656" s="86"/>
      <c r="T656" s="86"/>
      <c r="U656" s="86"/>
      <c r="V656" s="86"/>
      <c r="W656" s="86"/>
      <c r="X656" s="86"/>
      <c r="Y656" s="86"/>
    </row>
    <row r="657" spans="2:25" ht="15.75" customHeight="1" x14ac:dyDescent="0.2">
      <c r="B657" s="86"/>
      <c r="C657" s="86"/>
      <c r="D657" s="86"/>
      <c r="E657" s="86"/>
      <c r="F657" s="86"/>
      <c r="G657" s="86"/>
      <c r="H657" s="86"/>
      <c r="I657" s="86"/>
      <c r="J657" s="86"/>
      <c r="K657" s="86"/>
      <c r="L657" s="86"/>
      <c r="M657" s="86"/>
      <c r="N657" s="86"/>
      <c r="O657" s="86"/>
      <c r="P657" s="86"/>
      <c r="Q657" s="86"/>
      <c r="R657" s="86"/>
      <c r="S657" s="86"/>
      <c r="T657" s="86"/>
      <c r="U657" s="86"/>
      <c r="V657" s="86"/>
      <c r="W657" s="86"/>
      <c r="X657" s="86"/>
      <c r="Y657" s="86"/>
    </row>
    <row r="658" spans="2:25" ht="15.75" customHeight="1" x14ac:dyDescent="0.2">
      <c r="B658" s="86"/>
      <c r="C658" s="86"/>
      <c r="D658" s="86"/>
      <c r="E658" s="86"/>
      <c r="F658" s="86"/>
      <c r="G658" s="86"/>
      <c r="H658" s="86"/>
      <c r="I658" s="86"/>
      <c r="J658" s="86"/>
      <c r="K658" s="86"/>
      <c r="L658" s="86"/>
      <c r="M658" s="86"/>
      <c r="N658" s="86"/>
      <c r="O658" s="86"/>
      <c r="P658" s="86"/>
      <c r="Q658" s="86"/>
      <c r="R658" s="86"/>
      <c r="S658" s="86"/>
      <c r="T658" s="86"/>
      <c r="U658" s="86"/>
      <c r="V658" s="86"/>
      <c r="W658" s="86"/>
      <c r="X658" s="86"/>
      <c r="Y658" s="86"/>
    </row>
    <row r="659" spans="2:25" ht="15.75" customHeight="1" x14ac:dyDescent="0.2">
      <c r="B659" s="86"/>
      <c r="C659" s="86"/>
      <c r="D659" s="86"/>
      <c r="E659" s="86"/>
      <c r="F659" s="86"/>
      <c r="G659" s="86"/>
      <c r="H659" s="86"/>
      <c r="I659" s="86"/>
      <c r="J659" s="86"/>
      <c r="K659" s="86"/>
      <c r="L659" s="86"/>
      <c r="M659" s="86"/>
      <c r="N659" s="86"/>
      <c r="O659" s="86"/>
      <c r="P659" s="86"/>
      <c r="Q659" s="86"/>
      <c r="R659" s="86"/>
      <c r="S659" s="86"/>
      <c r="T659" s="86"/>
      <c r="U659" s="86"/>
      <c r="V659" s="86"/>
      <c r="W659" s="86"/>
      <c r="X659" s="86"/>
      <c r="Y659" s="86"/>
    </row>
    <row r="660" spans="2:25" ht="15.75" customHeight="1" x14ac:dyDescent="0.2">
      <c r="B660" s="86"/>
      <c r="C660" s="86"/>
      <c r="D660" s="86"/>
      <c r="E660" s="86"/>
      <c r="F660" s="86"/>
      <c r="G660" s="86"/>
      <c r="H660" s="86"/>
      <c r="I660" s="86"/>
      <c r="J660" s="86"/>
      <c r="K660" s="86"/>
      <c r="L660" s="86"/>
      <c r="M660" s="86"/>
      <c r="N660" s="86"/>
      <c r="O660" s="86"/>
      <c r="P660" s="86"/>
      <c r="Q660" s="86"/>
      <c r="R660" s="86"/>
      <c r="S660" s="86"/>
      <c r="T660" s="86"/>
      <c r="U660" s="86"/>
      <c r="V660" s="86"/>
      <c r="W660" s="86"/>
      <c r="X660" s="86"/>
      <c r="Y660" s="86"/>
    </row>
    <row r="661" spans="2:25" ht="15.75" customHeight="1" x14ac:dyDescent="0.2">
      <c r="B661" s="86"/>
      <c r="C661" s="86"/>
      <c r="D661" s="86"/>
      <c r="E661" s="86"/>
      <c r="F661" s="86"/>
      <c r="G661" s="86"/>
      <c r="H661" s="86"/>
      <c r="I661" s="86"/>
      <c r="J661" s="86"/>
      <c r="K661" s="86"/>
      <c r="L661" s="86"/>
      <c r="M661" s="86"/>
      <c r="N661" s="86"/>
      <c r="O661" s="86"/>
      <c r="P661" s="86"/>
      <c r="Q661" s="86"/>
      <c r="R661" s="86"/>
      <c r="S661" s="86"/>
      <c r="T661" s="86"/>
      <c r="U661" s="86"/>
      <c r="V661" s="86"/>
      <c r="W661" s="86"/>
      <c r="X661" s="86"/>
      <c r="Y661" s="86"/>
    </row>
    <row r="662" spans="2:25" ht="15.75" customHeight="1" x14ac:dyDescent="0.2">
      <c r="B662" s="86"/>
      <c r="C662" s="86"/>
      <c r="D662" s="86"/>
      <c r="E662" s="86"/>
      <c r="F662" s="86"/>
      <c r="G662" s="86"/>
      <c r="H662" s="86"/>
      <c r="I662" s="86"/>
      <c r="J662" s="86"/>
      <c r="K662" s="86"/>
      <c r="L662" s="86"/>
      <c r="M662" s="86"/>
      <c r="N662" s="86"/>
      <c r="O662" s="86"/>
      <c r="P662" s="86"/>
      <c r="Q662" s="86"/>
      <c r="R662" s="86"/>
      <c r="S662" s="86"/>
      <c r="T662" s="86"/>
      <c r="U662" s="86"/>
      <c r="V662" s="86"/>
      <c r="W662" s="86"/>
      <c r="X662" s="86"/>
      <c r="Y662" s="86"/>
    </row>
    <row r="663" spans="2:25" ht="15.75" customHeight="1" x14ac:dyDescent="0.2">
      <c r="B663" s="86"/>
      <c r="C663" s="86"/>
      <c r="D663" s="86"/>
      <c r="E663" s="86"/>
      <c r="F663" s="86"/>
      <c r="G663" s="86"/>
      <c r="H663" s="86"/>
      <c r="I663" s="86"/>
      <c r="J663" s="86"/>
      <c r="K663" s="86"/>
      <c r="L663" s="86"/>
      <c r="M663" s="86"/>
      <c r="N663" s="86"/>
      <c r="O663" s="86"/>
      <c r="P663" s="86"/>
      <c r="Q663" s="86"/>
      <c r="R663" s="86"/>
      <c r="S663" s="86"/>
      <c r="T663" s="86"/>
      <c r="U663" s="86"/>
      <c r="V663" s="86"/>
      <c r="W663" s="86"/>
      <c r="X663" s="86"/>
      <c r="Y663" s="86"/>
    </row>
    <row r="664" spans="2:25" ht="15.75" customHeight="1" x14ac:dyDescent="0.2">
      <c r="B664" s="86"/>
      <c r="C664" s="86"/>
      <c r="D664" s="86"/>
      <c r="E664" s="86"/>
      <c r="F664" s="86"/>
      <c r="G664" s="86"/>
      <c r="H664" s="86"/>
      <c r="I664" s="86"/>
      <c r="J664" s="86"/>
      <c r="K664" s="86"/>
      <c r="L664" s="86"/>
      <c r="M664" s="86"/>
      <c r="N664" s="86"/>
      <c r="O664" s="86"/>
      <c r="P664" s="86"/>
      <c r="Q664" s="86"/>
      <c r="R664" s="86"/>
      <c r="S664" s="86"/>
      <c r="T664" s="86"/>
      <c r="U664" s="86"/>
      <c r="V664" s="86"/>
      <c r="W664" s="86"/>
      <c r="X664" s="86"/>
      <c r="Y664" s="86"/>
    </row>
    <row r="665" spans="2:25" ht="15.75" customHeight="1" x14ac:dyDescent="0.2">
      <c r="B665" s="86"/>
      <c r="C665" s="86"/>
      <c r="D665" s="86"/>
      <c r="E665" s="86"/>
      <c r="F665" s="86"/>
      <c r="G665" s="86"/>
      <c r="H665" s="86"/>
      <c r="I665" s="86"/>
      <c r="J665" s="86"/>
      <c r="K665" s="86"/>
      <c r="L665" s="86"/>
      <c r="M665" s="86"/>
      <c r="N665" s="86"/>
      <c r="O665" s="86"/>
      <c r="P665" s="86"/>
      <c r="Q665" s="86"/>
      <c r="R665" s="86"/>
      <c r="S665" s="86"/>
      <c r="T665" s="86"/>
      <c r="U665" s="86"/>
      <c r="V665" s="86"/>
      <c r="W665" s="86"/>
      <c r="X665" s="86"/>
      <c r="Y665" s="86"/>
    </row>
    <row r="666" spans="2:25" ht="15.75" customHeight="1" x14ac:dyDescent="0.2">
      <c r="B666" s="86"/>
      <c r="C666" s="86"/>
      <c r="D666" s="86"/>
      <c r="E666" s="86"/>
      <c r="F666" s="86"/>
      <c r="G666" s="86"/>
      <c r="H666" s="86"/>
      <c r="I666" s="86"/>
      <c r="J666" s="86"/>
      <c r="K666" s="86"/>
      <c r="L666" s="86"/>
      <c r="M666" s="86"/>
      <c r="N666" s="86"/>
      <c r="O666" s="86"/>
      <c r="P666" s="86"/>
      <c r="Q666" s="86"/>
      <c r="R666" s="86"/>
      <c r="S666" s="86"/>
      <c r="T666" s="86"/>
      <c r="U666" s="86"/>
      <c r="V666" s="86"/>
      <c r="W666" s="86"/>
      <c r="X666" s="86"/>
      <c r="Y666" s="86"/>
    </row>
    <row r="667" spans="2:25" ht="15.75" customHeight="1" x14ac:dyDescent="0.2">
      <c r="B667" s="86"/>
      <c r="C667" s="86"/>
      <c r="D667" s="86"/>
      <c r="E667" s="86"/>
      <c r="F667" s="86"/>
      <c r="G667" s="86"/>
      <c r="H667" s="86"/>
      <c r="I667" s="86"/>
      <c r="J667" s="86"/>
      <c r="K667" s="86"/>
      <c r="L667" s="86"/>
      <c r="M667" s="86"/>
      <c r="N667" s="86"/>
      <c r="O667" s="86"/>
      <c r="P667" s="86"/>
      <c r="Q667" s="86"/>
      <c r="R667" s="86"/>
      <c r="S667" s="86"/>
      <c r="T667" s="86"/>
      <c r="U667" s="86"/>
      <c r="V667" s="86"/>
      <c r="W667" s="86"/>
      <c r="X667" s="86"/>
      <c r="Y667" s="86"/>
    </row>
    <row r="668" spans="2:25" ht="15.75" customHeight="1" x14ac:dyDescent="0.2">
      <c r="B668" s="86"/>
      <c r="C668" s="86"/>
      <c r="D668" s="86"/>
      <c r="E668" s="86"/>
      <c r="F668" s="86"/>
      <c r="G668" s="86"/>
      <c r="H668" s="86"/>
      <c r="I668" s="86"/>
      <c r="J668" s="86"/>
      <c r="K668" s="86"/>
      <c r="L668" s="86"/>
      <c r="M668" s="86"/>
      <c r="N668" s="86"/>
      <c r="O668" s="86"/>
      <c r="P668" s="86"/>
      <c r="Q668" s="86"/>
      <c r="R668" s="86"/>
      <c r="S668" s="86"/>
      <c r="T668" s="86"/>
      <c r="U668" s="86"/>
      <c r="V668" s="86"/>
      <c r="W668" s="86"/>
      <c r="X668" s="86"/>
      <c r="Y668" s="86"/>
    </row>
    <row r="669" spans="2:25" ht="15.75" customHeight="1" x14ac:dyDescent="0.2">
      <c r="B669" s="86"/>
      <c r="C669" s="86"/>
      <c r="D669" s="86"/>
      <c r="E669" s="86"/>
      <c r="F669" s="86"/>
      <c r="G669" s="86"/>
      <c r="H669" s="86"/>
      <c r="I669" s="86"/>
      <c r="J669" s="86"/>
      <c r="K669" s="86"/>
      <c r="L669" s="86"/>
      <c r="M669" s="86"/>
      <c r="N669" s="86"/>
      <c r="O669" s="86"/>
      <c r="P669" s="86"/>
      <c r="Q669" s="86"/>
      <c r="R669" s="86"/>
      <c r="S669" s="86"/>
      <c r="T669" s="86"/>
      <c r="U669" s="86"/>
      <c r="V669" s="86"/>
      <c r="W669" s="86"/>
      <c r="X669" s="86"/>
      <c r="Y669" s="86"/>
    </row>
    <row r="670" spans="2:25" ht="15.75" customHeight="1" x14ac:dyDescent="0.2">
      <c r="B670" s="86"/>
      <c r="C670" s="86"/>
      <c r="D670" s="86"/>
      <c r="E670" s="86"/>
      <c r="F670" s="86"/>
      <c r="G670" s="86"/>
      <c r="H670" s="86"/>
      <c r="I670" s="86"/>
      <c r="J670" s="86"/>
      <c r="K670" s="86"/>
      <c r="L670" s="86"/>
      <c r="M670" s="86"/>
      <c r="N670" s="86"/>
      <c r="O670" s="86"/>
      <c r="P670" s="86"/>
      <c r="Q670" s="86"/>
      <c r="R670" s="86"/>
      <c r="S670" s="86"/>
      <c r="T670" s="86"/>
      <c r="U670" s="86"/>
      <c r="V670" s="86"/>
      <c r="W670" s="86"/>
      <c r="X670" s="86"/>
      <c r="Y670" s="86"/>
    </row>
    <row r="671" spans="2:25" ht="15.75" customHeight="1" x14ac:dyDescent="0.2">
      <c r="B671" s="86"/>
      <c r="C671" s="86"/>
      <c r="D671" s="86"/>
      <c r="E671" s="86"/>
      <c r="F671" s="86"/>
      <c r="G671" s="86"/>
      <c r="H671" s="86"/>
      <c r="I671" s="86"/>
      <c r="J671" s="86"/>
      <c r="K671" s="86"/>
      <c r="L671" s="86"/>
      <c r="M671" s="86"/>
      <c r="N671" s="86"/>
      <c r="O671" s="86"/>
      <c r="P671" s="86"/>
      <c r="Q671" s="86"/>
      <c r="R671" s="86"/>
      <c r="S671" s="86"/>
      <c r="T671" s="86"/>
      <c r="U671" s="86"/>
      <c r="V671" s="86"/>
      <c r="W671" s="86"/>
      <c r="X671" s="86"/>
      <c r="Y671" s="86"/>
    </row>
    <row r="672" spans="2:25" ht="15.75" customHeight="1" x14ac:dyDescent="0.2">
      <c r="B672" s="86"/>
      <c r="C672" s="86"/>
      <c r="D672" s="86"/>
      <c r="E672" s="86"/>
      <c r="F672" s="86"/>
      <c r="G672" s="86"/>
      <c r="H672" s="86"/>
      <c r="I672" s="86"/>
      <c r="J672" s="86"/>
      <c r="K672" s="86"/>
      <c r="L672" s="86"/>
      <c r="M672" s="86"/>
      <c r="N672" s="86"/>
      <c r="O672" s="86"/>
      <c r="P672" s="86"/>
      <c r="Q672" s="86"/>
      <c r="R672" s="86"/>
      <c r="S672" s="86"/>
      <c r="T672" s="86"/>
      <c r="U672" s="86"/>
      <c r="V672" s="86"/>
      <c r="W672" s="86"/>
      <c r="X672" s="86"/>
      <c r="Y672" s="86"/>
    </row>
    <row r="673" spans="2:25" ht="15.75" customHeight="1" x14ac:dyDescent="0.2"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6"/>
      <c r="M673" s="86"/>
      <c r="N673" s="86"/>
      <c r="O673" s="86"/>
      <c r="P673" s="86"/>
      <c r="Q673" s="86"/>
      <c r="R673" s="86"/>
      <c r="S673" s="86"/>
      <c r="T673" s="86"/>
      <c r="U673" s="86"/>
      <c r="V673" s="86"/>
      <c r="W673" s="86"/>
      <c r="X673" s="86"/>
      <c r="Y673" s="86"/>
    </row>
    <row r="674" spans="2:25" ht="15.75" customHeight="1" x14ac:dyDescent="0.2">
      <c r="B674" s="86"/>
      <c r="C674" s="86"/>
      <c r="D674" s="86"/>
      <c r="E674" s="86"/>
      <c r="F674" s="86"/>
      <c r="G674" s="86"/>
      <c r="H674" s="86"/>
      <c r="I674" s="86"/>
      <c r="J674" s="86"/>
      <c r="K674" s="86"/>
      <c r="L674" s="86"/>
      <c r="M674" s="86"/>
      <c r="N674" s="86"/>
      <c r="O674" s="86"/>
      <c r="P674" s="86"/>
      <c r="Q674" s="86"/>
      <c r="R674" s="86"/>
      <c r="S674" s="86"/>
      <c r="T674" s="86"/>
      <c r="U674" s="86"/>
      <c r="V674" s="86"/>
      <c r="W674" s="86"/>
      <c r="X674" s="86"/>
      <c r="Y674" s="86"/>
    </row>
    <row r="675" spans="2:25" ht="15.75" customHeight="1" x14ac:dyDescent="0.2">
      <c r="B675" s="86"/>
      <c r="C675" s="86"/>
      <c r="D675" s="86"/>
      <c r="E675" s="86"/>
      <c r="F675" s="86"/>
      <c r="G675" s="86"/>
      <c r="H675" s="86"/>
      <c r="I675" s="86"/>
      <c r="J675" s="86"/>
      <c r="K675" s="86"/>
      <c r="L675" s="86"/>
      <c r="M675" s="86"/>
      <c r="N675" s="86"/>
      <c r="O675" s="86"/>
      <c r="P675" s="86"/>
      <c r="Q675" s="86"/>
      <c r="R675" s="86"/>
      <c r="S675" s="86"/>
      <c r="T675" s="86"/>
      <c r="U675" s="86"/>
      <c r="V675" s="86"/>
      <c r="W675" s="86"/>
      <c r="X675" s="86"/>
      <c r="Y675" s="86"/>
    </row>
    <row r="676" spans="2:25" ht="15.75" customHeight="1" x14ac:dyDescent="0.2">
      <c r="B676" s="86"/>
      <c r="C676" s="86"/>
      <c r="D676" s="86"/>
      <c r="E676" s="86"/>
      <c r="F676" s="86"/>
      <c r="G676" s="86"/>
      <c r="H676" s="86"/>
      <c r="I676" s="86"/>
      <c r="J676" s="86"/>
      <c r="K676" s="86"/>
      <c r="L676" s="86"/>
      <c r="M676" s="86"/>
      <c r="N676" s="86"/>
      <c r="O676" s="86"/>
      <c r="P676" s="86"/>
      <c r="Q676" s="86"/>
      <c r="R676" s="86"/>
      <c r="S676" s="86"/>
      <c r="T676" s="86"/>
      <c r="U676" s="86"/>
      <c r="V676" s="86"/>
      <c r="W676" s="86"/>
      <c r="X676" s="86"/>
      <c r="Y676" s="86"/>
    </row>
    <row r="677" spans="2:25" ht="15.75" customHeight="1" x14ac:dyDescent="0.2">
      <c r="B677" s="86"/>
      <c r="C677" s="86"/>
      <c r="D677" s="86"/>
      <c r="E677" s="86"/>
      <c r="F677" s="86"/>
      <c r="G677" s="86"/>
      <c r="H677" s="86"/>
      <c r="I677" s="86"/>
      <c r="J677" s="86"/>
      <c r="K677" s="86"/>
      <c r="L677" s="86"/>
      <c r="M677" s="86"/>
      <c r="N677" s="86"/>
      <c r="O677" s="86"/>
      <c r="P677" s="86"/>
      <c r="Q677" s="86"/>
      <c r="R677" s="86"/>
      <c r="S677" s="86"/>
      <c r="T677" s="86"/>
      <c r="U677" s="86"/>
      <c r="V677" s="86"/>
      <c r="W677" s="86"/>
      <c r="X677" s="86"/>
      <c r="Y677" s="86"/>
    </row>
    <row r="678" spans="2:25" ht="15.75" customHeight="1" x14ac:dyDescent="0.2">
      <c r="B678" s="86"/>
      <c r="C678" s="86"/>
      <c r="D678" s="86"/>
      <c r="E678" s="86"/>
      <c r="F678" s="86"/>
      <c r="G678" s="86"/>
      <c r="H678" s="86"/>
      <c r="I678" s="86"/>
      <c r="J678" s="86"/>
      <c r="K678" s="86"/>
      <c r="L678" s="86"/>
      <c r="M678" s="86"/>
      <c r="N678" s="86"/>
      <c r="O678" s="86"/>
      <c r="P678" s="86"/>
      <c r="Q678" s="86"/>
      <c r="R678" s="86"/>
      <c r="S678" s="86"/>
      <c r="T678" s="86"/>
      <c r="U678" s="86"/>
      <c r="V678" s="86"/>
      <c r="W678" s="86"/>
      <c r="X678" s="86"/>
      <c r="Y678" s="86"/>
    </row>
    <row r="679" spans="2:25" ht="15.75" customHeight="1" x14ac:dyDescent="0.2">
      <c r="B679" s="86"/>
      <c r="C679" s="86"/>
      <c r="D679" s="86"/>
      <c r="E679" s="86"/>
      <c r="F679" s="86"/>
      <c r="G679" s="86"/>
      <c r="H679" s="86"/>
      <c r="I679" s="86"/>
      <c r="J679" s="86"/>
      <c r="K679" s="86"/>
      <c r="L679" s="86"/>
      <c r="M679" s="86"/>
      <c r="N679" s="86"/>
      <c r="O679" s="86"/>
      <c r="P679" s="86"/>
      <c r="Q679" s="86"/>
      <c r="R679" s="86"/>
      <c r="S679" s="86"/>
      <c r="T679" s="86"/>
      <c r="U679" s="86"/>
      <c r="V679" s="86"/>
      <c r="W679" s="86"/>
      <c r="X679" s="86"/>
      <c r="Y679" s="86"/>
    </row>
    <row r="680" spans="2:25" ht="15.75" customHeight="1" x14ac:dyDescent="0.2">
      <c r="B680" s="86"/>
      <c r="C680" s="86"/>
      <c r="D680" s="86"/>
      <c r="E680" s="86"/>
      <c r="F680" s="86"/>
      <c r="G680" s="86"/>
      <c r="H680" s="86"/>
      <c r="I680" s="86"/>
      <c r="J680" s="86"/>
      <c r="K680" s="86"/>
      <c r="L680" s="86"/>
      <c r="M680" s="86"/>
      <c r="N680" s="86"/>
      <c r="O680" s="86"/>
      <c r="P680" s="86"/>
      <c r="Q680" s="86"/>
      <c r="R680" s="86"/>
      <c r="S680" s="86"/>
      <c r="T680" s="86"/>
      <c r="U680" s="86"/>
      <c r="V680" s="86"/>
      <c r="W680" s="86"/>
      <c r="X680" s="86"/>
      <c r="Y680" s="86"/>
    </row>
    <row r="681" spans="2:25" ht="15.75" customHeight="1" x14ac:dyDescent="0.2">
      <c r="B681" s="86"/>
      <c r="C681" s="86"/>
      <c r="D681" s="86"/>
      <c r="E681" s="86"/>
      <c r="F681" s="86"/>
      <c r="G681" s="86"/>
      <c r="H681" s="86"/>
      <c r="I681" s="86"/>
      <c r="J681" s="86"/>
      <c r="K681" s="86"/>
      <c r="L681" s="86"/>
      <c r="M681" s="86"/>
      <c r="N681" s="86"/>
      <c r="O681" s="86"/>
      <c r="P681" s="86"/>
      <c r="Q681" s="86"/>
      <c r="R681" s="86"/>
      <c r="S681" s="86"/>
      <c r="T681" s="86"/>
      <c r="U681" s="86"/>
      <c r="V681" s="86"/>
      <c r="W681" s="86"/>
      <c r="X681" s="86"/>
      <c r="Y681" s="86"/>
    </row>
    <row r="682" spans="2:25" ht="15.75" customHeight="1" x14ac:dyDescent="0.2">
      <c r="B682" s="86"/>
      <c r="C682" s="86"/>
      <c r="D682" s="86"/>
      <c r="E682" s="86"/>
      <c r="F682" s="86"/>
      <c r="G682" s="86"/>
      <c r="H682" s="86"/>
      <c r="I682" s="86"/>
      <c r="J682" s="86"/>
      <c r="K682" s="86"/>
      <c r="L682" s="86"/>
      <c r="M682" s="86"/>
      <c r="N682" s="86"/>
      <c r="O682" s="86"/>
      <c r="P682" s="86"/>
      <c r="Q682" s="86"/>
      <c r="R682" s="86"/>
      <c r="S682" s="86"/>
      <c r="T682" s="86"/>
      <c r="U682" s="86"/>
      <c r="V682" s="86"/>
      <c r="W682" s="86"/>
      <c r="X682" s="86"/>
      <c r="Y682" s="86"/>
    </row>
    <row r="683" spans="2:25" ht="15.75" customHeight="1" x14ac:dyDescent="0.2">
      <c r="B683" s="86"/>
      <c r="C683" s="86"/>
      <c r="D683" s="86"/>
      <c r="E683" s="86"/>
      <c r="F683" s="86"/>
      <c r="G683" s="86"/>
      <c r="H683" s="86"/>
      <c r="I683" s="86"/>
      <c r="J683" s="86"/>
      <c r="K683" s="86"/>
      <c r="L683" s="86"/>
      <c r="M683" s="86"/>
      <c r="N683" s="86"/>
      <c r="O683" s="86"/>
      <c r="P683" s="86"/>
      <c r="Q683" s="86"/>
      <c r="R683" s="86"/>
      <c r="S683" s="86"/>
      <c r="T683" s="86"/>
      <c r="U683" s="86"/>
      <c r="V683" s="86"/>
      <c r="W683" s="86"/>
      <c r="X683" s="86"/>
      <c r="Y683" s="86"/>
    </row>
    <row r="684" spans="2:25" ht="15.75" customHeight="1" x14ac:dyDescent="0.2">
      <c r="B684" s="86"/>
      <c r="C684" s="86"/>
      <c r="D684" s="86"/>
      <c r="E684" s="86"/>
      <c r="F684" s="86"/>
      <c r="G684" s="86"/>
      <c r="H684" s="86"/>
      <c r="I684" s="86"/>
      <c r="J684" s="86"/>
      <c r="K684" s="86"/>
      <c r="L684" s="86"/>
      <c r="M684" s="86"/>
      <c r="N684" s="86"/>
      <c r="O684" s="86"/>
      <c r="P684" s="86"/>
      <c r="Q684" s="86"/>
      <c r="R684" s="86"/>
      <c r="S684" s="86"/>
      <c r="T684" s="86"/>
      <c r="U684" s="86"/>
      <c r="V684" s="86"/>
      <c r="W684" s="86"/>
      <c r="X684" s="86"/>
      <c r="Y684" s="86"/>
    </row>
    <row r="685" spans="2:25" ht="15.75" customHeight="1" x14ac:dyDescent="0.2">
      <c r="B685" s="86"/>
      <c r="C685" s="86"/>
      <c r="D685" s="86"/>
      <c r="E685" s="86"/>
      <c r="F685" s="86"/>
      <c r="G685" s="86"/>
      <c r="H685" s="86"/>
      <c r="I685" s="86"/>
      <c r="J685" s="86"/>
      <c r="K685" s="86"/>
      <c r="L685" s="86"/>
      <c r="M685" s="86"/>
      <c r="N685" s="86"/>
      <c r="O685" s="86"/>
      <c r="P685" s="86"/>
      <c r="Q685" s="86"/>
      <c r="R685" s="86"/>
      <c r="S685" s="86"/>
      <c r="T685" s="86"/>
      <c r="U685" s="86"/>
      <c r="V685" s="86"/>
      <c r="W685" s="86"/>
      <c r="X685" s="86"/>
      <c r="Y685" s="86"/>
    </row>
    <row r="686" spans="2:25" ht="15.75" customHeight="1" x14ac:dyDescent="0.2">
      <c r="B686" s="86"/>
      <c r="C686" s="86"/>
      <c r="D686" s="86"/>
      <c r="E686" s="86"/>
      <c r="F686" s="86"/>
      <c r="G686" s="86"/>
      <c r="H686" s="86"/>
      <c r="I686" s="86"/>
      <c r="J686" s="86"/>
      <c r="K686" s="86"/>
      <c r="L686" s="86"/>
      <c r="M686" s="86"/>
      <c r="N686" s="86"/>
      <c r="O686" s="86"/>
      <c r="P686" s="86"/>
      <c r="Q686" s="86"/>
      <c r="R686" s="86"/>
      <c r="S686" s="86"/>
      <c r="T686" s="86"/>
      <c r="U686" s="86"/>
      <c r="V686" s="86"/>
      <c r="W686" s="86"/>
      <c r="X686" s="86"/>
      <c r="Y686" s="86"/>
    </row>
    <row r="687" spans="2:25" ht="15.75" customHeight="1" x14ac:dyDescent="0.2">
      <c r="B687" s="86"/>
      <c r="C687" s="86"/>
      <c r="D687" s="86"/>
      <c r="E687" s="86"/>
      <c r="F687" s="86"/>
      <c r="G687" s="86"/>
      <c r="H687" s="86"/>
      <c r="I687" s="86"/>
      <c r="J687" s="86"/>
      <c r="K687" s="86"/>
      <c r="L687" s="86"/>
      <c r="M687" s="86"/>
      <c r="N687" s="86"/>
      <c r="O687" s="86"/>
      <c r="P687" s="86"/>
      <c r="Q687" s="86"/>
      <c r="R687" s="86"/>
      <c r="S687" s="86"/>
      <c r="T687" s="86"/>
      <c r="U687" s="86"/>
      <c r="V687" s="86"/>
      <c r="W687" s="86"/>
      <c r="X687" s="86"/>
      <c r="Y687" s="86"/>
    </row>
    <row r="688" spans="2:25" ht="15.75" customHeight="1" x14ac:dyDescent="0.2">
      <c r="B688" s="86"/>
      <c r="C688" s="86"/>
      <c r="D688" s="86"/>
      <c r="E688" s="86"/>
      <c r="F688" s="86"/>
      <c r="G688" s="86"/>
      <c r="H688" s="86"/>
      <c r="I688" s="86"/>
      <c r="J688" s="86"/>
      <c r="K688" s="86"/>
      <c r="L688" s="86"/>
      <c r="M688" s="86"/>
      <c r="N688" s="86"/>
      <c r="O688" s="86"/>
      <c r="P688" s="86"/>
      <c r="Q688" s="86"/>
      <c r="R688" s="86"/>
      <c r="S688" s="86"/>
      <c r="T688" s="86"/>
      <c r="U688" s="86"/>
      <c r="V688" s="86"/>
      <c r="W688" s="86"/>
      <c r="X688" s="86"/>
      <c r="Y688" s="86"/>
    </row>
    <row r="689" spans="2:25" ht="15.75" customHeight="1" x14ac:dyDescent="0.2">
      <c r="B689" s="86"/>
      <c r="C689" s="86"/>
      <c r="D689" s="86"/>
      <c r="E689" s="86"/>
      <c r="F689" s="86"/>
      <c r="G689" s="86"/>
      <c r="H689" s="86"/>
      <c r="I689" s="86"/>
      <c r="J689" s="86"/>
      <c r="K689" s="86"/>
      <c r="L689" s="86"/>
      <c r="M689" s="86"/>
      <c r="N689" s="86"/>
      <c r="O689" s="86"/>
      <c r="P689" s="86"/>
      <c r="Q689" s="86"/>
      <c r="R689" s="86"/>
      <c r="S689" s="86"/>
      <c r="T689" s="86"/>
      <c r="U689" s="86"/>
      <c r="V689" s="86"/>
      <c r="W689" s="86"/>
      <c r="X689" s="86"/>
      <c r="Y689" s="86"/>
    </row>
    <row r="690" spans="2:25" ht="15.75" customHeight="1" x14ac:dyDescent="0.2">
      <c r="B690" s="86"/>
      <c r="C690" s="86"/>
      <c r="D690" s="86"/>
      <c r="E690" s="86"/>
      <c r="F690" s="86"/>
      <c r="G690" s="86"/>
      <c r="H690" s="86"/>
      <c r="I690" s="86"/>
      <c r="J690" s="86"/>
      <c r="K690" s="86"/>
      <c r="L690" s="86"/>
      <c r="M690" s="86"/>
      <c r="N690" s="86"/>
      <c r="O690" s="86"/>
      <c r="P690" s="86"/>
      <c r="Q690" s="86"/>
      <c r="R690" s="86"/>
      <c r="S690" s="86"/>
      <c r="T690" s="86"/>
      <c r="U690" s="86"/>
      <c r="V690" s="86"/>
      <c r="W690" s="86"/>
      <c r="X690" s="86"/>
      <c r="Y690" s="86"/>
    </row>
    <row r="691" spans="2:25" ht="15.75" customHeight="1" x14ac:dyDescent="0.2">
      <c r="B691" s="86"/>
      <c r="C691" s="86"/>
      <c r="D691" s="86"/>
      <c r="E691" s="86"/>
      <c r="F691" s="86"/>
      <c r="G691" s="86"/>
      <c r="H691" s="86"/>
      <c r="I691" s="86"/>
      <c r="J691" s="86"/>
      <c r="K691" s="86"/>
      <c r="L691" s="86"/>
      <c r="M691" s="86"/>
      <c r="N691" s="86"/>
      <c r="O691" s="86"/>
      <c r="P691" s="86"/>
      <c r="Q691" s="86"/>
      <c r="R691" s="86"/>
      <c r="S691" s="86"/>
      <c r="T691" s="86"/>
      <c r="U691" s="86"/>
      <c r="V691" s="86"/>
      <c r="W691" s="86"/>
      <c r="X691" s="86"/>
      <c r="Y691" s="86"/>
    </row>
    <row r="692" spans="2:25" ht="15.75" customHeight="1" x14ac:dyDescent="0.2">
      <c r="B692" s="86"/>
      <c r="C692" s="86"/>
      <c r="D692" s="86"/>
      <c r="E692" s="86"/>
      <c r="F692" s="86"/>
      <c r="G692" s="86"/>
      <c r="H692" s="86"/>
      <c r="I692" s="86"/>
      <c r="J692" s="86"/>
      <c r="K692" s="86"/>
      <c r="L692" s="86"/>
      <c r="M692" s="86"/>
      <c r="N692" s="86"/>
      <c r="O692" s="86"/>
      <c r="P692" s="86"/>
      <c r="Q692" s="86"/>
      <c r="R692" s="86"/>
      <c r="S692" s="86"/>
      <c r="T692" s="86"/>
      <c r="U692" s="86"/>
      <c r="V692" s="86"/>
      <c r="W692" s="86"/>
      <c r="X692" s="86"/>
      <c r="Y692" s="86"/>
    </row>
    <row r="693" spans="2:25" ht="15.75" customHeight="1" x14ac:dyDescent="0.2">
      <c r="B693" s="86"/>
      <c r="C693" s="86"/>
      <c r="D693" s="86"/>
      <c r="E693" s="86"/>
      <c r="F693" s="86"/>
      <c r="G693" s="86"/>
      <c r="H693" s="86"/>
      <c r="I693" s="86"/>
      <c r="J693" s="86"/>
      <c r="K693" s="86"/>
      <c r="L693" s="86"/>
      <c r="M693" s="86"/>
      <c r="N693" s="86"/>
      <c r="O693" s="86"/>
      <c r="P693" s="86"/>
      <c r="Q693" s="86"/>
      <c r="R693" s="86"/>
      <c r="S693" s="86"/>
      <c r="T693" s="86"/>
      <c r="U693" s="86"/>
      <c r="V693" s="86"/>
      <c r="W693" s="86"/>
      <c r="X693" s="86"/>
      <c r="Y693" s="86"/>
    </row>
    <row r="694" spans="2:25" ht="15.75" customHeight="1" x14ac:dyDescent="0.2">
      <c r="B694" s="86"/>
      <c r="C694" s="86"/>
      <c r="D694" s="86"/>
      <c r="E694" s="86"/>
      <c r="F694" s="86"/>
      <c r="G694" s="86"/>
      <c r="H694" s="86"/>
      <c r="I694" s="86"/>
      <c r="J694" s="86"/>
      <c r="K694" s="86"/>
      <c r="L694" s="86"/>
      <c r="M694" s="86"/>
      <c r="N694" s="86"/>
      <c r="O694" s="86"/>
      <c r="P694" s="86"/>
      <c r="Q694" s="86"/>
      <c r="R694" s="86"/>
      <c r="S694" s="86"/>
      <c r="T694" s="86"/>
      <c r="U694" s="86"/>
      <c r="V694" s="86"/>
      <c r="W694" s="86"/>
      <c r="X694" s="86"/>
      <c r="Y694" s="86"/>
    </row>
    <row r="695" spans="2:25" ht="15.75" customHeight="1" x14ac:dyDescent="0.2">
      <c r="B695" s="86"/>
      <c r="C695" s="86"/>
      <c r="D695" s="86"/>
      <c r="E695" s="86"/>
      <c r="F695" s="86"/>
      <c r="G695" s="86"/>
      <c r="H695" s="86"/>
      <c r="I695" s="86"/>
      <c r="J695" s="86"/>
      <c r="K695" s="86"/>
      <c r="L695" s="86"/>
      <c r="M695" s="86"/>
      <c r="N695" s="86"/>
      <c r="O695" s="86"/>
      <c r="P695" s="86"/>
      <c r="Q695" s="86"/>
      <c r="R695" s="86"/>
      <c r="S695" s="86"/>
      <c r="T695" s="86"/>
      <c r="U695" s="86"/>
      <c r="V695" s="86"/>
      <c r="W695" s="86"/>
      <c r="X695" s="86"/>
      <c r="Y695" s="86"/>
    </row>
    <row r="696" spans="2:25" ht="15.75" customHeight="1" x14ac:dyDescent="0.2">
      <c r="B696" s="86"/>
      <c r="C696" s="86"/>
      <c r="D696" s="86"/>
      <c r="E696" s="86"/>
      <c r="F696" s="86"/>
      <c r="G696" s="86"/>
      <c r="H696" s="86"/>
      <c r="I696" s="86"/>
      <c r="J696" s="86"/>
      <c r="K696" s="86"/>
      <c r="L696" s="86"/>
      <c r="M696" s="86"/>
      <c r="N696" s="86"/>
      <c r="O696" s="86"/>
      <c r="P696" s="86"/>
      <c r="Q696" s="86"/>
      <c r="R696" s="86"/>
      <c r="S696" s="86"/>
      <c r="T696" s="86"/>
      <c r="U696" s="86"/>
      <c r="V696" s="86"/>
      <c r="W696" s="86"/>
      <c r="X696" s="86"/>
      <c r="Y696" s="86"/>
    </row>
    <row r="697" spans="2:25" ht="15.75" customHeight="1" x14ac:dyDescent="0.2">
      <c r="B697" s="86"/>
      <c r="C697" s="86"/>
      <c r="D697" s="86"/>
      <c r="E697" s="86"/>
      <c r="F697" s="86"/>
      <c r="G697" s="86"/>
      <c r="H697" s="86"/>
      <c r="I697" s="86"/>
      <c r="J697" s="86"/>
      <c r="K697" s="86"/>
      <c r="L697" s="86"/>
      <c r="M697" s="86"/>
      <c r="N697" s="86"/>
      <c r="O697" s="86"/>
      <c r="P697" s="86"/>
      <c r="Q697" s="86"/>
      <c r="R697" s="86"/>
      <c r="S697" s="86"/>
      <c r="T697" s="86"/>
      <c r="U697" s="86"/>
      <c r="V697" s="86"/>
      <c r="W697" s="86"/>
      <c r="X697" s="86"/>
      <c r="Y697" s="86"/>
    </row>
    <row r="698" spans="2:25" ht="15.75" customHeight="1" x14ac:dyDescent="0.2">
      <c r="B698" s="86"/>
      <c r="C698" s="86"/>
      <c r="D698" s="86"/>
      <c r="E698" s="86"/>
      <c r="F698" s="86"/>
      <c r="G698" s="86"/>
      <c r="H698" s="86"/>
      <c r="I698" s="86"/>
      <c r="J698" s="86"/>
      <c r="K698" s="86"/>
      <c r="L698" s="86"/>
      <c r="M698" s="86"/>
      <c r="N698" s="86"/>
      <c r="O698" s="86"/>
      <c r="P698" s="86"/>
      <c r="Q698" s="86"/>
      <c r="R698" s="86"/>
      <c r="S698" s="86"/>
      <c r="T698" s="86"/>
      <c r="U698" s="86"/>
      <c r="V698" s="86"/>
      <c r="W698" s="86"/>
      <c r="X698" s="86"/>
      <c r="Y698" s="86"/>
    </row>
    <row r="699" spans="2:25" ht="15.75" customHeight="1" x14ac:dyDescent="0.2">
      <c r="B699" s="86"/>
      <c r="C699" s="86"/>
      <c r="D699" s="86"/>
      <c r="E699" s="86"/>
      <c r="F699" s="86"/>
      <c r="G699" s="86"/>
      <c r="H699" s="86"/>
      <c r="I699" s="86"/>
      <c r="J699" s="86"/>
      <c r="K699" s="86"/>
      <c r="L699" s="86"/>
      <c r="M699" s="86"/>
      <c r="N699" s="86"/>
      <c r="O699" s="86"/>
      <c r="P699" s="86"/>
      <c r="Q699" s="86"/>
      <c r="R699" s="86"/>
      <c r="S699" s="86"/>
      <c r="T699" s="86"/>
      <c r="U699" s="86"/>
      <c r="V699" s="86"/>
      <c r="W699" s="86"/>
      <c r="X699" s="86"/>
      <c r="Y699" s="86"/>
    </row>
    <row r="700" spans="2:25" ht="15.75" customHeight="1" x14ac:dyDescent="0.2">
      <c r="B700" s="86"/>
      <c r="C700" s="86"/>
      <c r="D700" s="86"/>
      <c r="E700" s="86"/>
      <c r="F700" s="86"/>
      <c r="G700" s="86"/>
      <c r="H700" s="86"/>
      <c r="I700" s="86"/>
      <c r="J700" s="86"/>
      <c r="K700" s="86"/>
      <c r="L700" s="86"/>
      <c r="M700" s="86"/>
      <c r="N700" s="86"/>
      <c r="O700" s="86"/>
      <c r="P700" s="86"/>
      <c r="Q700" s="86"/>
      <c r="R700" s="86"/>
      <c r="S700" s="86"/>
      <c r="T700" s="86"/>
      <c r="U700" s="86"/>
      <c r="V700" s="86"/>
      <c r="W700" s="86"/>
      <c r="X700" s="86"/>
      <c r="Y700" s="86"/>
    </row>
    <row r="701" spans="2:25" ht="15.75" customHeight="1" x14ac:dyDescent="0.2">
      <c r="B701" s="86"/>
      <c r="C701" s="86"/>
      <c r="D701" s="86"/>
      <c r="E701" s="86"/>
      <c r="F701" s="86"/>
      <c r="G701" s="86"/>
      <c r="H701" s="86"/>
      <c r="I701" s="86"/>
      <c r="J701" s="86"/>
      <c r="K701" s="86"/>
      <c r="L701" s="86"/>
      <c r="M701" s="86"/>
      <c r="N701" s="86"/>
      <c r="O701" s="86"/>
      <c r="P701" s="86"/>
      <c r="Q701" s="86"/>
      <c r="R701" s="86"/>
      <c r="S701" s="86"/>
      <c r="T701" s="86"/>
      <c r="U701" s="86"/>
      <c r="V701" s="86"/>
      <c r="W701" s="86"/>
      <c r="X701" s="86"/>
      <c r="Y701" s="86"/>
    </row>
    <row r="702" spans="2:25" ht="15.75" customHeight="1" x14ac:dyDescent="0.2">
      <c r="B702" s="86"/>
      <c r="C702" s="86"/>
      <c r="D702" s="86"/>
      <c r="E702" s="86"/>
      <c r="F702" s="86"/>
      <c r="G702" s="86"/>
      <c r="H702" s="86"/>
      <c r="I702" s="86"/>
      <c r="J702" s="86"/>
      <c r="K702" s="86"/>
      <c r="L702" s="86"/>
      <c r="M702" s="86"/>
      <c r="N702" s="86"/>
      <c r="O702" s="86"/>
      <c r="P702" s="86"/>
      <c r="Q702" s="86"/>
      <c r="R702" s="86"/>
      <c r="S702" s="86"/>
      <c r="T702" s="86"/>
      <c r="U702" s="86"/>
      <c r="V702" s="86"/>
      <c r="W702" s="86"/>
      <c r="X702" s="86"/>
      <c r="Y702" s="86"/>
    </row>
    <row r="703" spans="2:25" ht="15.75" customHeight="1" x14ac:dyDescent="0.2">
      <c r="B703" s="86"/>
      <c r="C703" s="86"/>
      <c r="D703" s="86"/>
      <c r="E703" s="86"/>
      <c r="F703" s="86"/>
      <c r="G703" s="86"/>
      <c r="H703" s="86"/>
      <c r="I703" s="86"/>
      <c r="J703" s="86"/>
      <c r="K703" s="86"/>
      <c r="L703" s="86"/>
      <c r="M703" s="86"/>
      <c r="N703" s="86"/>
      <c r="O703" s="86"/>
      <c r="P703" s="86"/>
      <c r="Q703" s="86"/>
      <c r="R703" s="86"/>
      <c r="S703" s="86"/>
      <c r="T703" s="86"/>
      <c r="U703" s="86"/>
      <c r="V703" s="86"/>
      <c r="W703" s="86"/>
      <c r="X703" s="86"/>
      <c r="Y703" s="86"/>
    </row>
    <row r="704" spans="2:25" ht="15.75" customHeight="1" x14ac:dyDescent="0.2">
      <c r="B704" s="86"/>
      <c r="C704" s="86"/>
      <c r="D704" s="86"/>
      <c r="E704" s="86"/>
      <c r="F704" s="86"/>
      <c r="G704" s="86"/>
      <c r="H704" s="86"/>
      <c r="I704" s="86"/>
      <c r="J704" s="86"/>
      <c r="K704" s="86"/>
      <c r="L704" s="86"/>
      <c r="M704" s="86"/>
      <c r="N704" s="86"/>
      <c r="O704" s="86"/>
      <c r="P704" s="86"/>
      <c r="Q704" s="86"/>
      <c r="R704" s="86"/>
      <c r="S704" s="86"/>
      <c r="T704" s="86"/>
      <c r="U704" s="86"/>
      <c r="V704" s="86"/>
      <c r="W704" s="86"/>
      <c r="X704" s="86"/>
      <c r="Y704" s="86"/>
    </row>
    <row r="705" spans="2:25" ht="15.75" customHeight="1" x14ac:dyDescent="0.2">
      <c r="B705" s="86"/>
      <c r="C705" s="86"/>
      <c r="D705" s="86"/>
      <c r="E705" s="86"/>
      <c r="F705" s="86"/>
      <c r="G705" s="86"/>
      <c r="H705" s="86"/>
      <c r="I705" s="86"/>
      <c r="J705" s="86"/>
      <c r="K705" s="86"/>
      <c r="L705" s="86"/>
      <c r="M705" s="86"/>
      <c r="N705" s="86"/>
      <c r="O705" s="86"/>
      <c r="P705" s="86"/>
      <c r="Q705" s="86"/>
      <c r="R705" s="86"/>
      <c r="S705" s="86"/>
      <c r="T705" s="86"/>
      <c r="U705" s="86"/>
      <c r="V705" s="86"/>
      <c r="W705" s="86"/>
      <c r="X705" s="86"/>
      <c r="Y705" s="86"/>
    </row>
    <row r="706" spans="2:25" ht="15.75" customHeight="1" x14ac:dyDescent="0.2">
      <c r="B706" s="86"/>
      <c r="C706" s="86"/>
      <c r="D706" s="86"/>
      <c r="E706" s="86"/>
      <c r="F706" s="86"/>
      <c r="G706" s="86"/>
      <c r="H706" s="86"/>
      <c r="I706" s="86"/>
      <c r="J706" s="86"/>
      <c r="K706" s="86"/>
      <c r="L706" s="86"/>
      <c r="M706" s="86"/>
      <c r="N706" s="86"/>
      <c r="O706" s="86"/>
      <c r="P706" s="86"/>
      <c r="Q706" s="86"/>
      <c r="R706" s="86"/>
      <c r="S706" s="86"/>
      <c r="T706" s="86"/>
      <c r="U706" s="86"/>
      <c r="V706" s="86"/>
      <c r="W706" s="86"/>
      <c r="X706" s="86"/>
      <c r="Y706" s="86"/>
    </row>
    <row r="707" spans="2:25" ht="15.75" customHeight="1" x14ac:dyDescent="0.2">
      <c r="B707" s="86"/>
      <c r="C707" s="86"/>
      <c r="D707" s="86"/>
      <c r="E707" s="86"/>
      <c r="F707" s="86"/>
      <c r="G707" s="86"/>
      <c r="H707" s="86"/>
      <c r="I707" s="86"/>
      <c r="J707" s="86"/>
      <c r="K707" s="86"/>
      <c r="L707" s="86"/>
      <c r="M707" s="86"/>
      <c r="N707" s="86"/>
      <c r="O707" s="86"/>
      <c r="P707" s="86"/>
      <c r="Q707" s="86"/>
      <c r="R707" s="86"/>
      <c r="S707" s="86"/>
      <c r="T707" s="86"/>
      <c r="U707" s="86"/>
      <c r="V707" s="86"/>
      <c r="W707" s="86"/>
      <c r="X707" s="86"/>
      <c r="Y707" s="86"/>
    </row>
    <row r="708" spans="2:25" ht="15.75" customHeight="1" x14ac:dyDescent="0.2">
      <c r="B708" s="86"/>
      <c r="C708" s="86"/>
      <c r="D708" s="86"/>
      <c r="E708" s="86"/>
      <c r="F708" s="86"/>
      <c r="G708" s="86"/>
      <c r="H708" s="86"/>
      <c r="I708" s="86"/>
      <c r="J708" s="86"/>
      <c r="K708" s="86"/>
      <c r="L708" s="86"/>
      <c r="M708" s="86"/>
      <c r="N708" s="86"/>
      <c r="O708" s="86"/>
      <c r="P708" s="86"/>
      <c r="Q708" s="86"/>
      <c r="R708" s="86"/>
      <c r="S708" s="86"/>
      <c r="T708" s="86"/>
      <c r="U708" s="86"/>
      <c r="V708" s="86"/>
      <c r="W708" s="86"/>
      <c r="X708" s="86"/>
      <c r="Y708" s="86"/>
    </row>
    <row r="709" spans="2:25" ht="15.75" customHeight="1" x14ac:dyDescent="0.2">
      <c r="B709" s="86"/>
      <c r="C709" s="86"/>
      <c r="D709" s="86"/>
      <c r="E709" s="86"/>
      <c r="F709" s="86"/>
      <c r="G709" s="86"/>
      <c r="H709" s="86"/>
      <c r="I709" s="86"/>
      <c r="J709" s="86"/>
      <c r="K709" s="86"/>
      <c r="L709" s="86"/>
      <c r="M709" s="86"/>
      <c r="N709" s="86"/>
      <c r="O709" s="86"/>
      <c r="P709" s="86"/>
      <c r="Q709" s="86"/>
      <c r="R709" s="86"/>
      <c r="S709" s="86"/>
      <c r="T709" s="86"/>
      <c r="U709" s="86"/>
      <c r="V709" s="86"/>
      <c r="W709" s="86"/>
      <c r="X709" s="86"/>
      <c r="Y709" s="86"/>
    </row>
    <row r="710" spans="2:25" ht="15.75" customHeight="1" x14ac:dyDescent="0.2">
      <c r="B710" s="86"/>
      <c r="C710" s="86"/>
      <c r="D710" s="86"/>
      <c r="E710" s="86"/>
      <c r="F710" s="86"/>
      <c r="G710" s="86"/>
      <c r="H710" s="86"/>
      <c r="I710" s="86"/>
      <c r="J710" s="86"/>
      <c r="K710" s="86"/>
      <c r="L710" s="86"/>
      <c r="M710" s="86"/>
      <c r="N710" s="86"/>
      <c r="O710" s="86"/>
      <c r="P710" s="86"/>
      <c r="Q710" s="86"/>
      <c r="R710" s="86"/>
      <c r="S710" s="86"/>
      <c r="T710" s="86"/>
      <c r="U710" s="86"/>
      <c r="V710" s="86"/>
      <c r="W710" s="86"/>
      <c r="X710" s="86"/>
      <c r="Y710" s="86"/>
    </row>
    <row r="711" spans="2:25" ht="15.75" customHeight="1" x14ac:dyDescent="0.2">
      <c r="B711" s="86"/>
      <c r="C711" s="86"/>
      <c r="D711" s="86"/>
      <c r="E711" s="86"/>
      <c r="F711" s="86"/>
      <c r="G711" s="86"/>
      <c r="H711" s="86"/>
      <c r="I711" s="86"/>
      <c r="J711" s="86"/>
      <c r="K711" s="86"/>
      <c r="L711" s="86"/>
      <c r="M711" s="86"/>
      <c r="N711" s="86"/>
      <c r="O711" s="86"/>
      <c r="P711" s="86"/>
      <c r="Q711" s="86"/>
      <c r="R711" s="86"/>
      <c r="S711" s="86"/>
      <c r="T711" s="86"/>
      <c r="U711" s="86"/>
      <c r="V711" s="86"/>
      <c r="W711" s="86"/>
      <c r="X711" s="86"/>
      <c r="Y711" s="86"/>
    </row>
    <row r="712" spans="2:25" ht="15.75" customHeight="1" x14ac:dyDescent="0.2">
      <c r="B712" s="86"/>
      <c r="C712" s="86"/>
      <c r="D712" s="86"/>
      <c r="E712" s="86"/>
      <c r="F712" s="86"/>
      <c r="G712" s="86"/>
      <c r="H712" s="86"/>
      <c r="I712" s="86"/>
      <c r="J712" s="86"/>
      <c r="K712" s="86"/>
      <c r="L712" s="86"/>
      <c r="M712" s="86"/>
      <c r="N712" s="86"/>
      <c r="O712" s="86"/>
      <c r="P712" s="86"/>
      <c r="Q712" s="86"/>
      <c r="R712" s="86"/>
      <c r="S712" s="86"/>
      <c r="T712" s="86"/>
      <c r="U712" s="86"/>
      <c r="V712" s="86"/>
      <c r="W712" s="86"/>
      <c r="X712" s="86"/>
      <c r="Y712" s="86"/>
    </row>
    <row r="713" spans="2:25" ht="15.75" customHeight="1" x14ac:dyDescent="0.2">
      <c r="B713" s="86"/>
      <c r="C713" s="86"/>
      <c r="D713" s="86"/>
      <c r="E713" s="86"/>
      <c r="F713" s="86"/>
      <c r="G713" s="86"/>
      <c r="H713" s="86"/>
      <c r="I713" s="86"/>
      <c r="J713" s="86"/>
      <c r="K713" s="86"/>
      <c r="L713" s="86"/>
      <c r="M713" s="86"/>
      <c r="N713" s="86"/>
      <c r="O713" s="86"/>
      <c r="P713" s="86"/>
      <c r="Q713" s="86"/>
      <c r="R713" s="86"/>
      <c r="S713" s="86"/>
      <c r="T713" s="86"/>
      <c r="U713" s="86"/>
      <c r="V713" s="86"/>
      <c r="W713" s="86"/>
      <c r="X713" s="86"/>
      <c r="Y713" s="86"/>
    </row>
    <row r="714" spans="2:25" ht="15.75" customHeight="1" x14ac:dyDescent="0.2">
      <c r="B714" s="86"/>
      <c r="C714" s="86"/>
      <c r="D714" s="86"/>
      <c r="E714" s="86"/>
      <c r="F714" s="86"/>
      <c r="G714" s="86"/>
      <c r="H714" s="86"/>
      <c r="I714" s="86"/>
      <c r="J714" s="86"/>
      <c r="K714" s="86"/>
      <c r="L714" s="86"/>
      <c r="M714" s="86"/>
      <c r="N714" s="86"/>
      <c r="O714" s="86"/>
      <c r="P714" s="86"/>
      <c r="Q714" s="86"/>
      <c r="R714" s="86"/>
      <c r="S714" s="86"/>
      <c r="T714" s="86"/>
      <c r="U714" s="86"/>
      <c r="V714" s="86"/>
      <c r="W714" s="86"/>
      <c r="X714" s="86"/>
      <c r="Y714" s="86"/>
    </row>
    <row r="715" spans="2:25" ht="15.75" customHeight="1" x14ac:dyDescent="0.2">
      <c r="B715" s="86"/>
      <c r="C715" s="86"/>
      <c r="D715" s="86"/>
      <c r="E715" s="86"/>
      <c r="F715" s="86"/>
      <c r="G715" s="86"/>
      <c r="H715" s="86"/>
      <c r="I715" s="86"/>
      <c r="J715" s="86"/>
      <c r="K715" s="86"/>
      <c r="L715" s="86"/>
      <c r="M715" s="86"/>
      <c r="N715" s="86"/>
      <c r="O715" s="86"/>
      <c r="P715" s="86"/>
      <c r="Q715" s="86"/>
      <c r="R715" s="86"/>
      <c r="S715" s="86"/>
      <c r="T715" s="86"/>
      <c r="U715" s="86"/>
      <c r="V715" s="86"/>
      <c r="W715" s="86"/>
      <c r="X715" s="86"/>
      <c r="Y715" s="86"/>
    </row>
    <row r="716" spans="2:25" ht="15.75" customHeight="1" x14ac:dyDescent="0.2">
      <c r="B716" s="86"/>
      <c r="C716" s="86"/>
      <c r="D716" s="86"/>
      <c r="E716" s="86"/>
      <c r="F716" s="86"/>
      <c r="G716" s="86"/>
      <c r="H716" s="86"/>
      <c r="I716" s="86"/>
      <c r="J716" s="86"/>
      <c r="K716" s="86"/>
      <c r="L716" s="86"/>
      <c r="M716" s="86"/>
      <c r="N716" s="86"/>
      <c r="O716" s="86"/>
      <c r="P716" s="86"/>
      <c r="Q716" s="86"/>
      <c r="R716" s="86"/>
      <c r="S716" s="86"/>
      <c r="T716" s="86"/>
      <c r="U716" s="86"/>
      <c r="V716" s="86"/>
      <c r="W716" s="86"/>
      <c r="X716" s="86"/>
      <c r="Y716" s="86"/>
    </row>
    <row r="717" spans="2:25" ht="15.75" customHeight="1" x14ac:dyDescent="0.2">
      <c r="B717" s="86"/>
      <c r="C717" s="86"/>
      <c r="D717" s="86"/>
      <c r="E717" s="86"/>
      <c r="F717" s="86"/>
      <c r="G717" s="86"/>
      <c r="H717" s="86"/>
      <c r="I717" s="86"/>
      <c r="J717" s="86"/>
      <c r="K717" s="86"/>
      <c r="L717" s="86"/>
      <c r="M717" s="86"/>
      <c r="N717" s="86"/>
      <c r="O717" s="86"/>
      <c r="P717" s="86"/>
      <c r="Q717" s="86"/>
      <c r="R717" s="86"/>
      <c r="S717" s="86"/>
      <c r="T717" s="86"/>
      <c r="U717" s="86"/>
      <c r="V717" s="86"/>
      <c r="W717" s="86"/>
      <c r="X717" s="86"/>
      <c r="Y717" s="86"/>
    </row>
    <row r="718" spans="2:25" ht="15.75" customHeight="1" x14ac:dyDescent="0.2">
      <c r="B718" s="86"/>
      <c r="C718" s="86"/>
      <c r="D718" s="86"/>
      <c r="E718" s="86"/>
      <c r="F718" s="86"/>
      <c r="G718" s="86"/>
      <c r="H718" s="86"/>
      <c r="I718" s="86"/>
      <c r="J718" s="86"/>
      <c r="K718" s="86"/>
      <c r="L718" s="86"/>
      <c r="M718" s="86"/>
      <c r="N718" s="86"/>
      <c r="O718" s="86"/>
      <c r="P718" s="86"/>
      <c r="Q718" s="86"/>
      <c r="R718" s="86"/>
      <c r="S718" s="86"/>
      <c r="T718" s="86"/>
      <c r="U718" s="86"/>
      <c r="V718" s="86"/>
      <c r="W718" s="86"/>
      <c r="X718" s="86"/>
      <c r="Y718" s="86"/>
    </row>
    <row r="719" spans="2:25" ht="15.75" customHeight="1" x14ac:dyDescent="0.2">
      <c r="B719" s="86"/>
      <c r="C719" s="86"/>
      <c r="D719" s="86"/>
      <c r="E719" s="86"/>
      <c r="F719" s="86"/>
      <c r="G719" s="86"/>
      <c r="H719" s="86"/>
      <c r="I719" s="86"/>
      <c r="J719" s="86"/>
      <c r="K719" s="86"/>
      <c r="L719" s="86"/>
      <c r="M719" s="86"/>
      <c r="N719" s="86"/>
      <c r="O719" s="86"/>
      <c r="P719" s="86"/>
      <c r="Q719" s="86"/>
      <c r="R719" s="86"/>
      <c r="S719" s="86"/>
      <c r="T719" s="86"/>
      <c r="U719" s="86"/>
      <c r="V719" s="86"/>
      <c r="W719" s="86"/>
      <c r="X719" s="86"/>
      <c r="Y719" s="86"/>
    </row>
    <row r="720" spans="2:25" ht="15.75" customHeight="1" x14ac:dyDescent="0.2">
      <c r="B720" s="86"/>
      <c r="C720" s="86"/>
      <c r="D720" s="86"/>
      <c r="E720" s="86"/>
      <c r="F720" s="86"/>
      <c r="G720" s="86"/>
      <c r="H720" s="86"/>
      <c r="I720" s="86"/>
      <c r="J720" s="86"/>
      <c r="K720" s="86"/>
      <c r="L720" s="86"/>
      <c r="M720" s="86"/>
      <c r="N720" s="86"/>
      <c r="O720" s="86"/>
      <c r="P720" s="86"/>
      <c r="Q720" s="86"/>
      <c r="R720" s="86"/>
      <c r="S720" s="86"/>
      <c r="T720" s="86"/>
      <c r="U720" s="86"/>
      <c r="V720" s="86"/>
      <c r="W720" s="86"/>
      <c r="X720" s="86"/>
      <c r="Y720" s="86"/>
    </row>
    <row r="721" spans="2:25" ht="15.75" customHeight="1" x14ac:dyDescent="0.2">
      <c r="B721" s="86"/>
      <c r="C721" s="86"/>
      <c r="D721" s="86"/>
      <c r="E721" s="86"/>
      <c r="F721" s="86"/>
      <c r="G721" s="86"/>
      <c r="H721" s="86"/>
      <c r="I721" s="86"/>
      <c r="J721" s="86"/>
      <c r="K721" s="86"/>
      <c r="L721" s="86"/>
      <c r="M721" s="86"/>
      <c r="N721" s="86"/>
      <c r="O721" s="86"/>
      <c r="P721" s="86"/>
      <c r="Q721" s="86"/>
      <c r="R721" s="86"/>
      <c r="S721" s="86"/>
      <c r="T721" s="86"/>
      <c r="U721" s="86"/>
      <c r="V721" s="86"/>
      <c r="W721" s="86"/>
      <c r="X721" s="86"/>
      <c r="Y721" s="86"/>
    </row>
    <row r="722" spans="2:25" ht="15.75" customHeight="1" x14ac:dyDescent="0.2">
      <c r="B722" s="86"/>
      <c r="C722" s="86"/>
      <c r="D722" s="86"/>
      <c r="E722" s="86"/>
      <c r="F722" s="86"/>
      <c r="G722" s="86"/>
      <c r="H722" s="86"/>
      <c r="I722" s="86"/>
      <c r="J722" s="86"/>
      <c r="K722" s="86"/>
      <c r="L722" s="86"/>
      <c r="M722" s="86"/>
      <c r="N722" s="86"/>
      <c r="O722" s="86"/>
      <c r="P722" s="86"/>
      <c r="Q722" s="86"/>
      <c r="R722" s="86"/>
      <c r="S722" s="86"/>
      <c r="T722" s="86"/>
      <c r="U722" s="86"/>
      <c r="V722" s="86"/>
      <c r="W722" s="86"/>
      <c r="X722" s="86"/>
      <c r="Y722" s="86"/>
    </row>
    <row r="723" spans="2:25" ht="15.75" customHeight="1" x14ac:dyDescent="0.2">
      <c r="B723" s="86"/>
      <c r="C723" s="86"/>
      <c r="D723" s="86"/>
      <c r="E723" s="86"/>
      <c r="F723" s="86"/>
      <c r="G723" s="86"/>
      <c r="H723" s="86"/>
      <c r="I723" s="86"/>
      <c r="J723" s="86"/>
      <c r="K723" s="86"/>
      <c r="L723" s="86"/>
      <c r="M723" s="86"/>
      <c r="N723" s="86"/>
      <c r="O723" s="86"/>
      <c r="P723" s="86"/>
      <c r="Q723" s="86"/>
      <c r="R723" s="86"/>
      <c r="S723" s="86"/>
      <c r="T723" s="86"/>
      <c r="U723" s="86"/>
      <c r="V723" s="86"/>
      <c r="W723" s="86"/>
      <c r="X723" s="86"/>
      <c r="Y723" s="86"/>
    </row>
    <row r="724" spans="2:25" ht="15.75" customHeight="1" x14ac:dyDescent="0.2">
      <c r="B724" s="86"/>
      <c r="C724" s="86"/>
      <c r="D724" s="86"/>
      <c r="E724" s="86"/>
      <c r="F724" s="86"/>
      <c r="G724" s="86"/>
      <c r="H724" s="86"/>
      <c r="I724" s="86"/>
      <c r="J724" s="86"/>
      <c r="K724" s="86"/>
      <c r="L724" s="86"/>
      <c r="M724" s="86"/>
      <c r="N724" s="86"/>
      <c r="O724" s="86"/>
      <c r="P724" s="86"/>
      <c r="Q724" s="86"/>
      <c r="R724" s="86"/>
      <c r="S724" s="86"/>
      <c r="T724" s="86"/>
      <c r="U724" s="86"/>
      <c r="V724" s="86"/>
      <c r="W724" s="86"/>
      <c r="X724" s="86"/>
      <c r="Y724" s="86"/>
    </row>
    <row r="725" spans="2:25" ht="15.75" customHeight="1" x14ac:dyDescent="0.2">
      <c r="B725" s="86"/>
      <c r="C725" s="86"/>
      <c r="D725" s="86"/>
      <c r="E725" s="86"/>
      <c r="F725" s="86"/>
      <c r="G725" s="86"/>
      <c r="H725" s="86"/>
      <c r="I725" s="86"/>
      <c r="J725" s="86"/>
      <c r="K725" s="86"/>
      <c r="L725" s="86"/>
      <c r="M725" s="86"/>
      <c r="N725" s="86"/>
      <c r="O725" s="86"/>
      <c r="P725" s="86"/>
      <c r="Q725" s="86"/>
      <c r="R725" s="86"/>
      <c r="S725" s="86"/>
      <c r="T725" s="86"/>
      <c r="U725" s="86"/>
      <c r="V725" s="86"/>
      <c r="W725" s="86"/>
      <c r="X725" s="86"/>
      <c r="Y725" s="86"/>
    </row>
    <row r="726" spans="2:25" ht="15.75" customHeight="1" x14ac:dyDescent="0.2">
      <c r="B726" s="86"/>
      <c r="C726" s="86"/>
      <c r="D726" s="86"/>
      <c r="E726" s="86"/>
      <c r="F726" s="86"/>
      <c r="G726" s="86"/>
      <c r="H726" s="86"/>
      <c r="I726" s="86"/>
      <c r="J726" s="86"/>
      <c r="K726" s="86"/>
      <c r="L726" s="86"/>
      <c r="M726" s="86"/>
      <c r="N726" s="86"/>
      <c r="O726" s="86"/>
      <c r="P726" s="86"/>
      <c r="Q726" s="86"/>
      <c r="R726" s="86"/>
      <c r="S726" s="86"/>
      <c r="T726" s="86"/>
      <c r="U726" s="86"/>
      <c r="V726" s="86"/>
      <c r="W726" s="86"/>
      <c r="X726" s="86"/>
      <c r="Y726" s="86"/>
    </row>
    <row r="727" spans="2:25" ht="15.75" customHeight="1" x14ac:dyDescent="0.2">
      <c r="B727" s="86"/>
      <c r="C727" s="86"/>
      <c r="D727" s="86"/>
      <c r="E727" s="86"/>
      <c r="F727" s="86"/>
      <c r="G727" s="86"/>
      <c r="H727" s="86"/>
      <c r="I727" s="86"/>
      <c r="J727" s="86"/>
      <c r="K727" s="86"/>
      <c r="L727" s="86"/>
      <c r="M727" s="86"/>
      <c r="N727" s="86"/>
      <c r="O727" s="86"/>
      <c r="P727" s="86"/>
      <c r="Q727" s="86"/>
      <c r="R727" s="86"/>
      <c r="S727" s="86"/>
      <c r="T727" s="86"/>
      <c r="U727" s="86"/>
      <c r="V727" s="86"/>
      <c r="W727" s="86"/>
      <c r="X727" s="86"/>
      <c r="Y727" s="86"/>
    </row>
    <row r="728" spans="2:25" ht="15.75" customHeight="1" x14ac:dyDescent="0.2">
      <c r="B728" s="86"/>
      <c r="C728" s="86"/>
      <c r="D728" s="86"/>
      <c r="E728" s="86"/>
      <c r="F728" s="86"/>
      <c r="G728" s="86"/>
      <c r="H728" s="86"/>
      <c r="I728" s="86"/>
      <c r="J728" s="86"/>
      <c r="K728" s="86"/>
      <c r="L728" s="86"/>
      <c r="M728" s="86"/>
      <c r="N728" s="86"/>
      <c r="O728" s="86"/>
      <c r="P728" s="86"/>
      <c r="Q728" s="86"/>
      <c r="R728" s="86"/>
      <c r="S728" s="86"/>
      <c r="T728" s="86"/>
      <c r="U728" s="86"/>
      <c r="V728" s="86"/>
      <c r="W728" s="86"/>
      <c r="X728" s="86"/>
      <c r="Y728" s="86"/>
    </row>
    <row r="729" spans="2:25" ht="15.75" customHeight="1" x14ac:dyDescent="0.2">
      <c r="B729" s="86"/>
      <c r="C729" s="86"/>
      <c r="D729" s="86"/>
      <c r="E729" s="86"/>
      <c r="F729" s="86"/>
      <c r="G729" s="86"/>
      <c r="H729" s="86"/>
      <c r="I729" s="86"/>
      <c r="J729" s="86"/>
      <c r="K729" s="86"/>
      <c r="L729" s="86"/>
      <c r="M729" s="86"/>
      <c r="N729" s="86"/>
      <c r="O729" s="86"/>
      <c r="P729" s="86"/>
      <c r="Q729" s="86"/>
      <c r="R729" s="86"/>
      <c r="S729" s="86"/>
      <c r="T729" s="86"/>
      <c r="U729" s="86"/>
      <c r="V729" s="86"/>
      <c r="W729" s="86"/>
      <c r="X729" s="86"/>
      <c r="Y729" s="86"/>
    </row>
    <row r="730" spans="2:25" ht="15.75" customHeight="1" x14ac:dyDescent="0.2">
      <c r="B730" s="86"/>
      <c r="C730" s="86"/>
      <c r="D730" s="86"/>
      <c r="E730" s="86"/>
      <c r="F730" s="86"/>
      <c r="G730" s="86"/>
      <c r="H730" s="86"/>
      <c r="I730" s="86"/>
      <c r="J730" s="86"/>
      <c r="K730" s="86"/>
      <c r="L730" s="86"/>
      <c r="M730" s="86"/>
      <c r="N730" s="86"/>
      <c r="O730" s="86"/>
      <c r="P730" s="86"/>
      <c r="Q730" s="86"/>
      <c r="R730" s="86"/>
      <c r="S730" s="86"/>
      <c r="T730" s="86"/>
      <c r="U730" s="86"/>
      <c r="V730" s="86"/>
      <c r="W730" s="86"/>
      <c r="X730" s="86"/>
      <c r="Y730" s="86"/>
    </row>
    <row r="731" spans="2:25" ht="15.75" customHeight="1" x14ac:dyDescent="0.2">
      <c r="B731" s="86"/>
      <c r="C731" s="86"/>
      <c r="D731" s="86"/>
      <c r="E731" s="86"/>
      <c r="F731" s="86"/>
      <c r="G731" s="86"/>
      <c r="H731" s="86"/>
      <c r="I731" s="86"/>
      <c r="J731" s="86"/>
      <c r="K731" s="86"/>
      <c r="L731" s="86"/>
      <c r="M731" s="86"/>
      <c r="N731" s="86"/>
      <c r="O731" s="86"/>
      <c r="P731" s="86"/>
      <c r="Q731" s="86"/>
      <c r="R731" s="86"/>
      <c r="S731" s="86"/>
      <c r="T731" s="86"/>
      <c r="U731" s="86"/>
      <c r="V731" s="86"/>
      <c r="W731" s="86"/>
      <c r="X731" s="86"/>
      <c r="Y731" s="86"/>
    </row>
    <row r="732" spans="2:25" ht="15.75" customHeight="1" x14ac:dyDescent="0.2">
      <c r="B732" s="86"/>
      <c r="C732" s="86"/>
      <c r="D732" s="86"/>
      <c r="E732" s="86"/>
      <c r="F732" s="86"/>
      <c r="G732" s="86"/>
      <c r="H732" s="86"/>
      <c r="I732" s="86"/>
      <c r="J732" s="86"/>
      <c r="K732" s="86"/>
      <c r="L732" s="86"/>
      <c r="M732" s="86"/>
      <c r="N732" s="86"/>
      <c r="O732" s="86"/>
      <c r="P732" s="86"/>
      <c r="Q732" s="86"/>
      <c r="R732" s="86"/>
      <c r="S732" s="86"/>
      <c r="T732" s="86"/>
      <c r="U732" s="86"/>
      <c r="V732" s="86"/>
      <c r="W732" s="86"/>
      <c r="X732" s="86"/>
      <c r="Y732" s="86"/>
    </row>
    <row r="733" spans="2:25" ht="15.75" customHeight="1" x14ac:dyDescent="0.2">
      <c r="B733" s="86"/>
      <c r="C733" s="86"/>
      <c r="D733" s="86"/>
      <c r="E733" s="86"/>
      <c r="F733" s="86"/>
      <c r="G733" s="86"/>
      <c r="H733" s="86"/>
      <c r="I733" s="86"/>
      <c r="J733" s="86"/>
      <c r="K733" s="86"/>
      <c r="L733" s="86"/>
      <c r="M733" s="86"/>
      <c r="N733" s="86"/>
      <c r="O733" s="86"/>
      <c r="P733" s="86"/>
      <c r="Q733" s="86"/>
      <c r="R733" s="86"/>
      <c r="S733" s="86"/>
      <c r="T733" s="86"/>
      <c r="U733" s="86"/>
      <c r="V733" s="86"/>
      <c r="W733" s="86"/>
      <c r="X733" s="86"/>
      <c r="Y733" s="86"/>
    </row>
    <row r="734" spans="2:25" ht="15.75" customHeight="1" x14ac:dyDescent="0.2">
      <c r="B734" s="86"/>
      <c r="C734" s="86"/>
      <c r="D734" s="86"/>
      <c r="E734" s="86"/>
      <c r="F734" s="86"/>
      <c r="G734" s="86"/>
      <c r="H734" s="86"/>
      <c r="I734" s="86"/>
      <c r="J734" s="86"/>
      <c r="K734" s="86"/>
      <c r="L734" s="86"/>
      <c r="M734" s="86"/>
      <c r="N734" s="86"/>
      <c r="O734" s="86"/>
      <c r="P734" s="86"/>
      <c r="Q734" s="86"/>
      <c r="R734" s="86"/>
      <c r="S734" s="86"/>
      <c r="T734" s="86"/>
      <c r="U734" s="86"/>
      <c r="V734" s="86"/>
      <c r="W734" s="86"/>
      <c r="X734" s="86"/>
      <c r="Y734" s="86"/>
    </row>
    <row r="735" spans="2:25" ht="15.75" customHeight="1" x14ac:dyDescent="0.2">
      <c r="B735" s="86"/>
      <c r="C735" s="86"/>
      <c r="D735" s="86"/>
      <c r="E735" s="86"/>
      <c r="F735" s="86"/>
      <c r="G735" s="86"/>
      <c r="H735" s="86"/>
      <c r="I735" s="86"/>
      <c r="J735" s="86"/>
      <c r="K735" s="86"/>
      <c r="L735" s="86"/>
      <c r="M735" s="86"/>
      <c r="N735" s="86"/>
      <c r="O735" s="86"/>
      <c r="P735" s="86"/>
      <c r="Q735" s="86"/>
      <c r="R735" s="86"/>
      <c r="S735" s="86"/>
      <c r="T735" s="86"/>
      <c r="U735" s="86"/>
      <c r="V735" s="86"/>
      <c r="W735" s="86"/>
      <c r="X735" s="86"/>
      <c r="Y735" s="86"/>
    </row>
    <row r="736" spans="2:25" ht="15.75" customHeight="1" x14ac:dyDescent="0.2">
      <c r="B736" s="86"/>
      <c r="C736" s="86"/>
      <c r="D736" s="86"/>
      <c r="E736" s="86"/>
      <c r="F736" s="86"/>
      <c r="G736" s="86"/>
      <c r="H736" s="86"/>
      <c r="I736" s="86"/>
      <c r="J736" s="86"/>
      <c r="K736" s="86"/>
      <c r="L736" s="86"/>
      <c r="M736" s="86"/>
      <c r="N736" s="86"/>
      <c r="O736" s="86"/>
      <c r="P736" s="86"/>
      <c r="Q736" s="86"/>
      <c r="R736" s="86"/>
      <c r="S736" s="86"/>
      <c r="T736" s="86"/>
      <c r="U736" s="86"/>
      <c r="V736" s="86"/>
      <c r="W736" s="86"/>
      <c r="X736" s="86"/>
      <c r="Y736" s="86"/>
    </row>
    <row r="737" spans="2:25" ht="15.75" customHeight="1" x14ac:dyDescent="0.2">
      <c r="B737" s="86"/>
      <c r="C737" s="86"/>
      <c r="D737" s="86"/>
      <c r="E737" s="86"/>
      <c r="F737" s="86"/>
      <c r="G737" s="86"/>
      <c r="H737" s="86"/>
      <c r="I737" s="86"/>
      <c r="J737" s="86"/>
      <c r="K737" s="86"/>
      <c r="L737" s="86"/>
      <c r="M737" s="86"/>
      <c r="N737" s="86"/>
      <c r="O737" s="86"/>
      <c r="P737" s="86"/>
      <c r="Q737" s="86"/>
      <c r="R737" s="86"/>
      <c r="S737" s="86"/>
      <c r="T737" s="86"/>
      <c r="U737" s="86"/>
      <c r="V737" s="86"/>
      <c r="W737" s="86"/>
      <c r="X737" s="86"/>
      <c r="Y737" s="86"/>
    </row>
    <row r="738" spans="2:25" ht="15.75" customHeight="1" x14ac:dyDescent="0.2">
      <c r="B738" s="86"/>
      <c r="C738" s="86"/>
      <c r="D738" s="86"/>
      <c r="E738" s="86"/>
      <c r="F738" s="86"/>
      <c r="G738" s="86"/>
      <c r="H738" s="86"/>
      <c r="I738" s="86"/>
      <c r="J738" s="86"/>
      <c r="K738" s="86"/>
      <c r="L738" s="86"/>
      <c r="M738" s="86"/>
      <c r="N738" s="86"/>
      <c r="O738" s="86"/>
      <c r="P738" s="86"/>
      <c r="Q738" s="86"/>
      <c r="R738" s="86"/>
      <c r="S738" s="86"/>
      <c r="T738" s="86"/>
      <c r="U738" s="86"/>
      <c r="V738" s="86"/>
      <c r="W738" s="86"/>
      <c r="X738" s="86"/>
      <c r="Y738" s="86"/>
    </row>
    <row r="739" spans="2:25" ht="15.75" customHeight="1" x14ac:dyDescent="0.2">
      <c r="B739" s="86"/>
      <c r="C739" s="86"/>
      <c r="D739" s="86"/>
      <c r="E739" s="86"/>
      <c r="F739" s="86"/>
      <c r="G739" s="86"/>
      <c r="H739" s="86"/>
      <c r="I739" s="86"/>
      <c r="J739" s="86"/>
      <c r="K739" s="86"/>
      <c r="L739" s="86"/>
      <c r="M739" s="86"/>
      <c r="N739" s="86"/>
      <c r="O739" s="86"/>
      <c r="P739" s="86"/>
      <c r="Q739" s="86"/>
      <c r="R739" s="86"/>
      <c r="S739" s="86"/>
      <c r="T739" s="86"/>
      <c r="U739" s="86"/>
      <c r="V739" s="86"/>
      <c r="W739" s="86"/>
      <c r="X739" s="86"/>
      <c r="Y739" s="86"/>
    </row>
    <row r="740" spans="2:25" ht="15.75" customHeight="1" x14ac:dyDescent="0.2">
      <c r="B740" s="86"/>
      <c r="C740" s="86"/>
      <c r="D740" s="86"/>
      <c r="E740" s="86"/>
      <c r="F740" s="86"/>
      <c r="G740" s="86"/>
      <c r="H740" s="86"/>
      <c r="I740" s="86"/>
      <c r="J740" s="86"/>
      <c r="K740" s="86"/>
      <c r="L740" s="86"/>
      <c r="M740" s="86"/>
      <c r="N740" s="86"/>
      <c r="O740" s="86"/>
      <c r="P740" s="86"/>
      <c r="Q740" s="86"/>
      <c r="R740" s="86"/>
      <c r="S740" s="86"/>
      <c r="T740" s="86"/>
      <c r="U740" s="86"/>
      <c r="V740" s="86"/>
      <c r="W740" s="86"/>
      <c r="X740" s="86"/>
      <c r="Y740" s="86"/>
    </row>
    <row r="741" spans="2:25" ht="15.75" customHeight="1" x14ac:dyDescent="0.2">
      <c r="B741" s="86"/>
      <c r="C741" s="86"/>
      <c r="D741" s="86"/>
      <c r="E741" s="86"/>
      <c r="F741" s="86"/>
      <c r="G741" s="86"/>
      <c r="H741" s="86"/>
      <c r="I741" s="86"/>
      <c r="J741" s="86"/>
      <c r="K741" s="86"/>
      <c r="L741" s="86"/>
      <c r="M741" s="86"/>
      <c r="N741" s="86"/>
      <c r="O741" s="86"/>
      <c r="P741" s="86"/>
      <c r="Q741" s="86"/>
      <c r="R741" s="86"/>
      <c r="S741" s="86"/>
      <c r="T741" s="86"/>
      <c r="U741" s="86"/>
      <c r="V741" s="86"/>
      <c r="W741" s="86"/>
      <c r="X741" s="86"/>
      <c r="Y741" s="86"/>
    </row>
    <row r="742" spans="2:25" ht="15.75" customHeight="1" x14ac:dyDescent="0.2">
      <c r="B742" s="86"/>
      <c r="C742" s="86"/>
      <c r="D742" s="86"/>
      <c r="E742" s="86"/>
      <c r="F742" s="86"/>
      <c r="G742" s="86"/>
      <c r="H742" s="86"/>
      <c r="I742" s="86"/>
      <c r="J742" s="86"/>
      <c r="K742" s="86"/>
      <c r="L742" s="86"/>
      <c r="M742" s="86"/>
      <c r="N742" s="86"/>
      <c r="O742" s="86"/>
      <c r="P742" s="86"/>
      <c r="Q742" s="86"/>
      <c r="R742" s="86"/>
      <c r="S742" s="86"/>
      <c r="T742" s="86"/>
      <c r="U742" s="86"/>
      <c r="V742" s="86"/>
      <c r="W742" s="86"/>
      <c r="X742" s="86"/>
      <c r="Y742" s="86"/>
    </row>
    <row r="743" spans="2:25" ht="15.75" customHeight="1" x14ac:dyDescent="0.2">
      <c r="B743" s="86"/>
      <c r="C743" s="86"/>
      <c r="D743" s="86"/>
      <c r="E743" s="86"/>
      <c r="F743" s="86"/>
      <c r="G743" s="86"/>
      <c r="H743" s="86"/>
      <c r="I743" s="86"/>
      <c r="J743" s="86"/>
      <c r="K743" s="86"/>
      <c r="L743" s="86"/>
      <c r="M743" s="86"/>
      <c r="N743" s="86"/>
      <c r="O743" s="86"/>
      <c r="P743" s="86"/>
      <c r="Q743" s="86"/>
      <c r="R743" s="86"/>
      <c r="S743" s="86"/>
      <c r="T743" s="86"/>
      <c r="U743" s="86"/>
      <c r="V743" s="86"/>
      <c r="W743" s="86"/>
      <c r="X743" s="86"/>
      <c r="Y743" s="86"/>
    </row>
    <row r="744" spans="2:25" ht="15.75" customHeight="1" x14ac:dyDescent="0.2">
      <c r="B744" s="86"/>
      <c r="C744" s="86"/>
      <c r="D744" s="86"/>
      <c r="E744" s="86"/>
      <c r="F744" s="86"/>
      <c r="G744" s="86"/>
      <c r="H744" s="86"/>
      <c r="I744" s="86"/>
      <c r="J744" s="86"/>
      <c r="K744" s="86"/>
      <c r="L744" s="86"/>
      <c r="M744" s="86"/>
      <c r="N744" s="86"/>
      <c r="O744" s="86"/>
      <c r="P744" s="86"/>
      <c r="Q744" s="86"/>
      <c r="R744" s="86"/>
      <c r="S744" s="86"/>
      <c r="T744" s="86"/>
      <c r="U744" s="86"/>
      <c r="V744" s="86"/>
      <c r="W744" s="86"/>
      <c r="X744" s="86"/>
      <c r="Y744" s="86"/>
    </row>
    <row r="745" spans="2:25" ht="15.75" customHeight="1" x14ac:dyDescent="0.2">
      <c r="B745" s="86"/>
      <c r="C745" s="86"/>
      <c r="D745" s="86"/>
      <c r="E745" s="86"/>
      <c r="F745" s="86"/>
      <c r="G745" s="86"/>
      <c r="H745" s="86"/>
      <c r="I745" s="86"/>
      <c r="J745" s="86"/>
      <c r="K745" s="86"/>
      <c r="L745" s="86"/>
      <c r="M745" s="86"/>
      <c r="N745" s="86"/>
      <c r="O745" s="86"/>
      <c r="P745" s="86"/>
      <c r="Q745" s="86"/>
      <c r="R745" s="86"/>
      <c r="S745" s="86"/>
      <c r="T745" s="86"/>
      <c r="U745" s="86"/>
      <c r="V745" s="86"/>
      <c r="W745" s="86"/>
      <c r="X745" s="86"/>
      <c r="Y745" s="86"/>
    </row>
    <row r="746" spans="2:25" ht="15.75" customHeight="1" x14ac:dyDescent="0.2">
      <c r="B746" s="86"/>
      <c r="C746" s="86"/>
      <c r="D746" s="86"/>
      <c r="E746" s="86"/>
      <c r="F746" s="86"/>
      <c r="G746" s="86"/>
      <c r="H746" s="86"/>
      <c r="I746" s="86"/>
      <c r="J746" s="86"/>
      <c r="K746" s="86"/>
      <c r="L746" s="86"/>
      <c r="M746" s="86"/>
      <c r="N746" s="86"/>
      <c r="O746" s="86"/>
      <c r="P746" s="86"/>
      <c r="Q746" s="86"/>
      <c r="R746" s="86"/>
      <c r="S746" s="86"/>
      <c r="T746" s="86"/>
      <c r="U746" s="86"/>
      <c r="V746" s="86"/>
      <c r="W746" s="86"/>
      <c r="X746" s="86"/>
      <c r="Y746" s="86"/>
    </row>
    <row r="747" spans="2:25" ht="15.75" customHeight="1" x14ac:dyDescent="0.2"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  <c r="S747" s="86"/>
      <c r="T747" s="86"/>
      <c r="U747" s="86"/>
      <c r="V747" s="86"/>
      <c r="W747" s="86"/>
      <c r="X747" s="86"/>
      <c r="Y747" s="86"/>
    </row>
    <row r="748" spans="2:25" ht="15.75" customHeight="1" x14ac:dyDescent="0.2">
      <c r="B748" s="86"/>
      <c r="C748" s="86"/>
      <c r="D748" s="86"/>
      <c r="E748" s="86"/>
      <c r="F748" s="86"/>
      <c r="G748" s="86"/>
      <c r="H748" s="86"/>
      <c r="I748" s="86"/>
      <c r="J748" s="86"/>
      <c r="K748" s="86"/>
      <c r="L748" s="86"/>
      <c r="M748" s="86"/>
      <c r="N748" s="86"/>
      <c r="O748" s="86"/>
      <c r="P748" s="86"/>
      <c r="Q748" s="86"/>
      <c r="R748" s="86"/>
      <c r="S748" s="86"/>
      <c r="T748" s="86"/>
      <c r="U748" s="86"/>
      <c r="V748" s="86"/>
      <c r="W748" s="86"/>
      <c r="X748" s="86"/>
      <c r="Y748" s="86"/>
    </row>
    <row r="749" spans="2:25" ht="15.75" customHeight="1" x14ac:dyDescent="0.2">
      <c r="B749" s="86"/>
      <c r="C749" s="86"/>
      <c r="D749" s="86"/>
      <c r="E749" s="86"/>
      <c r="F749" s="86"/>
      <c r="G749" s="86"/>
      <c r="H749" s="86"/>
      <c r="I749" s="86"/>
      <c r="J749" s="86"/>
      <c r="K749" s="86"/>
      <c r="L749" s="86"/>
      <c r="M749" s="86"/>
      <c r="N749" s="86"/>
      <c r="O749" s="86"/>
      <c r="P749" s="86"/>
      <c r="Q749" s="86"/>
      <c r="R749" s="86"/>
      <c r="S749" s="86"/>
      <c r="T749" s="86"/>
      <c r="U749" s="86"/>
      <c r="V749" s="86"/>
      <c r="W749" s="86"/>
      <c r="X749" s="86"/>
      <c r="Y749" s="86"/>
    </row>
    <row r="750" spans="2:25" ht="15.75" customHeight="1" x14ac:dyDescent="0.2">
      <c r="B750" s="86"/>
      <c r="C750" s="86"/>
      <c r="D750" s="86"/>
      <c r="E750" s="86"/>
      <c r="F750" s="86"/>
      <c r="G750" s="86"/>
      <c r="H750" s="86"/>
      <c r="I750" s="86"/>
      <c r="J750" s="86"/>
      <c r="K750" s="86"/>
      <c r="L750" s="86"/>
      <c r="M750" s="86"/>
      <c r="N750" s="86"/>
      <c r="O750" s="86"/>
      <c r="P750" s="86"/>
      <c r="Q750" s="86"/>
      <c r="R750" s="86"/>
      <c r="S750" s="86"/>
      <c r="T750" s="86"/>
      <c r="U750" s="86"/>
      <c r="V750" s="86"/>
      <c r="W750" s="86"/>
      <c r="X750" s="86"/>
      <c r="Y750" s="86"/>
    </row>
    <row r="751" spans="2:25" ht="15.75" customHeight="1" x14ac:dyDescent="0.2">
      <c r="B751" s="86"/>
      <c r="C751" s="86"/>
      <c r="D751" s="86"/>
      <c r="E751" s="86"/>
      <c r="F751" s="86"/>
      <c r="G751" s="86"/>
      <c r="H751" s="86"/>
      <c r="I751" s="86"/>
      <c r="J751" s="86"/>
      <c r="K751" s="86"/>
      <c r="L751" s="86"/>
      <c r="M751" s="86"/>
      <c r="N751" s="86"/>
      <c r="O751" s="86"/>
      <c r="P751" s="86"/>
      <c r="Q751" s="86"/>
      <c r="R751" s="86"/>
      <c r="S751" s="86"/>
      <c r="T751" s="86"/>
      <c r="U751" s="86"/>
      <c r="V751" s="86"/>
      <c r="W751" s="86"/>
      <c r="X751" s="86"/>
      <c r="Y751" s="86"/>
    </row>
    <row r="752" spans="2:25" ht="15.75" customHeight="1" x14ac:dyDescent="0.2">
      <c r="B752" s="86"/>
      <c r="C752" s="86"/>
      <c r="D752" s="86"/>
      <c r="E752" s="86"/>
      <c r="F752" s="86"/>
      <c r="G752" s="86"/>
      <c r="H752" s="86"/>
      <c r="I752" s="86"/>
      <c r="J752" s="86"/>
      <c r="K752" s="86"/>
      <c r="L752" s="86"/>
      <c r="M752" s="86"/>
      <c r="N752" s="86"/>
      <c r="O752" s="86"/>
      <c r="P752" s="86"/>
      <c r="Q752" s="86"/>
      <c r="R752" s="86"/>
      <c r="S752" s="86"/>
      <c r="T752" s="86"/>
      <c r="U752" s="86"/>
      <c r="V752" s="86"/>
      <c r="W752" s="86"/>
      <c r="X752" s="86"/>
      <c r="Y752" s="86"/>
    </row>
    <row r="753" spans="2:25" ht="15.75" customHeight="1" x14ac:dyDescent="0.2">
      <c r="B753" s="86"/>
      <c r="C753" s="86"/>
      <c r="D753" s="86"/>
      <c r="E753" s="86"/>
      <c r="F753" s="86"/>
      <c r="G753" s="86"/>
      <c r="H753" s="86"/>
      <c r="I753" s="86"/>
      <c r="J753" s="86"/>
      <c r="K753" s="86"/>
      <c r="L753" s="86"/>
      <c r="M753" s="86"/>
      <c r="N753" s="86"/>
      <c r="O753" s="86"/>
      <c r="P753" s="86"/>
      <c r="Q753" s="86"/>
      <c r="R753" s="86"/>
      <c r="S753" s="86"/>
      <c r="T753" s="86"/>
      <c r="U753" s="86"/>
      <c r="V753" s="86"/>
      <c r="W753" s="86"/>
      <c r="X753" s="86"/>
      <c r="Y753" s="86"/>
    </row>
    <row r="754" spans="2:25" ht="15.75" customHeight="1" x14ac:dyDescent="0.2">
      <c r="B754" s="86"/>
      <c r="C754" s="86"/>
      <c r="D754" s="86"/>
      <c r="E754" s="86"/>
      <c r="F754" s="86"/>
      <c r="G754" s="86"/>
      <c r="H754" s="86"/>
      <c r="I754" s="86"/>
      <c r="J754" s="86"/>
      <c r="K754" s="86"/>
      <c r="L754" s="86"/>
      <c r="M754" s="86"/>
      <c r="N754" s="86"/>
      <c r="O754" s="86"/>
      <c r="P754" s="86"/>
      <c r="Q754" s="86"/>
      <c r="R754" s="86"/>
      <c r="S754" s="86"/>
      <c r="T754" s="86"/>
      <c r="U754" s="86"/>
      <c r="V754" s="86"/>
      <c r="W754" s="86"/>
      <c r="X754" s="86"/>
      <c r="Y754" s="86"/>
    </row>
    <row r="755" spans="2:25" ht="15.75" customHeight="1" x14ac:dyDescent="0.2">
      <c r="B755" s="86"/>
      <c r="C755" s="86"/>
      <c r="D755" s="86"/>
      <c r="E755" s="86"/>
      <c r="F755" s="86"/>
      <c r="G755" s="86"/>
      <c r="H755" s="86"/>
      <c r="I755" s="86"/>
      <c r="J755" s="86"/>
      <c r="K755" s="86"/>
      <c r="L755" s="86"/>
      <c r="M755" s="86"/>
      <c r="N755" s="86"/>
      <c r="O755" s="86"/>
      <c r="P755" s="86"/>
      <c r="Q755" s="86"/>
      <c r="R755" s="86"/>
      <c r="S755" s="86"/>
      <c r="T755" s="86"/>
      <c r="U755" s="86"/>
      <c r="V755" s="86"/>
      <c r="W755" s="86"/>
      <c r="X755" s="86"/>
      <c r="Y755" s="86"/>
    </row>
    <row r="756" spans="2:25" ht="15.75" customHeight="1" x14ac:dyDescent="0.2">
      <c r="B756" s="86"/>
      <c r="C756" s="86"/>
      <c r="D756" s="86"/>
      <c r="E756" s="86"/>
      <c r="F756" s="86"/>
      <c r="G756" s="86"/>
      <c r="H756" s="86"/>
      <c r="I756" s="86"/>
      <c r="J756" s="86"/>
      <c r="K756" s="86"/>
      <c r="L756" s="86"/>
      <c r="M756" s="86"/>
      <c r="N756" s="86"/>
      <c r="O756" s="86"/>
      <c r="P756" s="86"/>
      <c r="Q756" s="86"/>
      <c r="R756" s="86"/>
      <c r="S756" s="86"/>
      <c r="T756" s="86"/>
      <c r="U756" s="86"/>
      <c r="V756" s="86"/>
      <c r="W756" s="86"/>
      <c r="X756" s="86"/>
      <c r="Y756" s="86"/>
    </row>
    <row r="757" spans="2:25" ht="15.75" customHeight="1" x14ac:dyDescent="0.2">
      <c r="B757" s="86"/>
      <c r="C757" s="86"/>
      <c r="D757" s="86"/>
      <c r="E757" s="86"/>
      <c r="F757" s="86"/>
      <c r="G757" s="86"/>
      <c r="H757" s="86"/>
      <c r="I757" s="86"/>
      <c r="J757" s="86"/>
      <c r="K757" s="86"/>
      <c r="L757" s="86"/>
      <c r="M757" s="86"/>
      <c r="N757" s="86"/>
      <c r="O757" s="86"/>
      <c r="P757" s="86"/>
      <c r="Q757" s="86"/>
      <c r="R757" s="86"/>
      <c r="S757" s="86"/>
      <c r="T757" s="86"/>
      <c r="U757" s="86"/>
      <c r="V757" s="86"/>
      <c r="W757" s="86"/>
      <c r="X757" s="86"/>
      <c r="Y757" s="86"/>
    </row>
    <row r="758" spans="2:25" ht="15.75" customHeight="1" x14ac:dyDescent="0.2">
      <c r="B758" s="86"/>
      <c r="C758" s="86"/>
      <c r="D758" s="86"/>
      <c r="E758" s="86"/>
      <c r="F758" s="86"/>
      <c r="G758" s="86"/>
      <c r="H758" s="86"/>
      <c r="I758" s="86"/>
      <c r="J758" s="86"/>
      <c r="K758" s="86"/>
      <c r="L758" s="86"/>
      <c r="M758" s="86"/>
      <c r="N758" s="86"/>
      <c r="O758" s="86"/>
      <c r="P758" s="86"/>
      <c r="Q758" s="86"/>
      <c r="R758" s="86"/>
      <c r="S758" s="86"/>
      <c r="T758" s="86"/>
      <c r="U758" s="86"/>
      <c r="V758" s="86"/>
      <c r="W758" s="86"/>
      <c r="X758" s="86"/>
      <c r="Y758" s="86"/>
    </row>
    <row r="759" spans="2:25" ht="15.75" customHeight="1" x14ac:dyDescent="0.2">
      <c r="B759" s="86"/>
      <c r="C759" s="86"/>
      <c r="D759" s="86"/>
      <c r="E759" s="86"/>
      <c r="F759" s="86"/>
      <c r="G759" s="86"/>
      <c r="H759" s="86"/>
      <c r="I759" s="86"/>
      <c r="J759" s="86"/>
      <c r="K759" s="86"/>
      <c r="L759" s="86"/>
      <c r="M759" s="86"/>
      <c r="N759" s="86"/>
      <c r="O759" s="86"/>
      <c r="P759" s="86"/>
      <c r="Q759" s="86"/>
      <c r="R759" s="86"/>
      <c r="S759" s="86"/>
      <c r="T759" s="86"/>
      <c r="U759" s="86"/>
      <c r="V759" s="86"/>
      <c r="W759" s="86"/>
      <c r="X759" s="86"/>
      <c r="Y759" s="86"/>
    </row>
    <row r="760" spans="2:25" ht="15.75" customHeight="1" x14ac:dyDescent="0.2">
      <c r="B760" s="86"/>
      <c r="C760" s="86"/>
      <c r="D760" s="86"/>
      <c r="E760" s="86"/>
      <c r="F760" s="86"/>
      <c r="G760" s="86"/>
      <c r="H760" s="86"/>
      <c r="I760" s="86"/>
      <c r="J760" s="86"/>
      <c r="K760" s="86"/>
      <c r="L760" s="86"/>
      <c r="M760" s="86"/>
      <c r="N760" s="86"/>
      <c r="O760" s="86"/>
      <c r="P760" s="86"/>
      <c r="Q760" s="86"/>
      <c r="R760" s="86"/>
      <c r="S760" s="86"/>
      <c r="T760" s="86"/>
      <c r="U760" s="86"/>
      <c r="V760" s="86"/>
      <c r="W760" s="86"/>
      <c r="X760" s="86"/>
      <c r="Y760" s="86"/>
    </row>
    <row r="761" spans="2:25" ht="15.75" customHeight="1" x14ac:dyDescent="0.2">
      <c r="B761" s="86"/>
      <c r="C761" s="86"/>
      <c r="D761" s="86"/>
      <c r="E761" s="86"/>
      <c r="F761" s="86"/>
      <c r="G761" s="86"/>
      <c r="H761" s="86"/>
      <c r="I761" s="86"/>
      <c r="J761" s="86"/>
      <c r="K761" s="86"/>
      <c r="L761" s="86"/>
      <c r="M761" s="86"/>
      <c r="N761" s="86"/>
      <c r="O761" s="86"/>
      <c r="P761" s="86"/>
      <c r="Q761" s="86"/>
      <c r="R761" s="86"/>
      <c r="S761" s="86"/>
      <c r="T761" s="86"/>
      <c r="U761" s="86"/>
      <c r="V761" s="86"/>
      <c r="W761" s="86"/>
      <c r="X761" s="86"/>
      <c r="Y761" s="86"/>
    </row>
    <row r="762" spans="2:25" ht="15.75" customHeight="1" x14ac:dyDescent="0.2">
      <c r="B762" s="86"/>
      <c r="C762" s="86"/>
      <c r="D762" s="86"/>
      <c r="E762" s="86"/>
      <c r="F762" s="86"/>
      <c r="G762" s="86"/>
      <c r="H762" s="86"/>
      <c r="I762" s="86"/>
      <c r="J762" s="86"/>
      <c r="K762" s="86"/>
      <c r="L762" s="86"/>
      <c r="M762" s="86"/>
      <c r="N762" s="86"/>
      <c r="O762" s="86"/>
      <c r="P762" s="86"/>
      <c r="Q762" s="86"/>
      <c r="R762" s="86"/>
      <c r="S762" s="86"/>
      <c r="T762" s="86"/>
      <c r="U762" s="86"/>
      <c r="V762" s="86"/>
      <c r="W762" s="86"/>
      <c r="X762" s="86"/>
      <c r="Y762" s="86"/>
    </row>
    <row r="763" spans="2:25" ht="15.75" customHeight="1" x14ac:dyDescent="0.2">
      <c r="B763" s="86"/>
      <c r="C763" s="86"/>
      <c r="D763" s="86"/>
      <c r="E763" s="86"/>
      <c r="F763" s="86"/>
      <c r="G763" s="86"/>
      <c r="H763" s="86"/>
      <c r="I763" s="86"/>
      <c r="J763" s="86"/>
      <c r="K763" s="86"/>
      <c r="L763" s="86"/>
      <c r="M763" s="86"/>
      <c r="N763" s="86"/>
      <c r="O763" s="86"/>
      <c r="P763" s="86"/>
      <c r="Q763" s="86"/>
      <c r="R763" s="86"/>
      <c r="S763" s="86"/>
      <c r="T763" s="86"/>
      <c r="U763" s="86"/>
      <c r="V763" s="86"/>
      <c r="W763" s="86"/>
      <c r="X763" s="86"/>
      <c r="Y763" s="86"/>
    </row>
    <row r="764" spans="2:25" ht="15.75" customHeight="1" x14ac:dyDescent="0.2">
      <c r="B764" s="86"/>
      <c r="C764" s="86"/>
      <c r="D764" s="86"/>
      <c r="E764" s="86"/>
      <c r="F764" s="86"/>
      <c r="G764" s="86"/>
      <c r="H764" s="86"/>
      <c r="I764" s="86"/>
      <c r="J764" s="86"/>
      <c r="K764" s="86"/>
      <c r="L764" s="86"/>
      <c r="M764" s="86"/>
      <c r="N764" s="86"/>
      <c r="O764" s="86"/>
      <c r="P764" s="86"/>
      <c r="Q764" s="86"/>
      <c r="R764" s="86"/>
      <c r="S764" s="86"/>
      <c r="T764" s="86"/>
      <c r="U764" s="86"/>
      <c r="V764" s="86"/>
      <c r="W764" s="86"/>
      <c r="X764" s="86"/>
      <c r="Y764" s="86"/>
    </row>
    <row r="765" spans="2:25" ht="15.75" customHeight="1" x14ac:dyDescent="0.2">
      <c r="B765" s="86"/>
      <c r="C765" s="86"/>
      <c r="D765" s="86"/>
      <c r="E765" s="86"/>
      <c r="F765" s="86"/>
      <c r="G765" s="86"/>
      <c r="H765" s="86"/>
      <c r="I765" s="86"/>
      <c r="J765" s="86"/>
      <c r="K765" s="86"/>
      <c r="L765" s="86"/>
      <c r="M765" s="86"/>
      <c r="N765" s="86"/>
      <c r="O765" s="86"/>
      <c r="P765" s="86"/>
      <c r="Q765" s="86"/>
      <c r="R765" s="86"/>
      <c r="S765" s="86"/>
      <c r="T765" s="86"/>
      <c r="U765" s="86"/>
      <c r="V765" s="86"/>
      <c r="W765" s="86"/>
      <c r="X765" s="86"/>
      <c r="Y765" s="86"/>
    </row>
    <row r="766" spans="2:25" ht="15.75" customHeight="1" x14ac:dyDescent="0.2">
      <c r="B766" s="86"/>
      <c r="C766" s="86"/>
      <c r="D766" s="86"/>
      <c r="E766" s="86"/>
      <c r="F766" s="86"/>
      <c r="G766" s="86"/>
      <c r="H766" s="86"/>
      <c r="I766" s="86"/>
      <c r="J766" s="86"/>
      <c r="K766" s="86"/>
      <c r="L766" s="86"/>
      <c r="M766" s="86"/>
      <c r="N766" s="86"/>
      <c r="O766" s="86"/>
      <c r="P766" s="86"/>
      <c r="Q766" s="86"/>
      <c r="R766" s="86"/>
      <c r="S766" s="86"/>
      <c r="T766" s="86"/>
      <c r="U766" s="86"/>
      <c r="V766" s="86"/>
      <c r="W766" s="86"/>
      <c r="X766" s="86"/>
      <c r="Y766" s="86"/>
    </row>
    <row r="767" spans="2:25" ht="15.75" customHeight="1" x14ac:dyDescent="0.2">
      <c r="B767" s="86"/>
      <c r="C767" s="86"/>
      <c r="D767" s="86"/>
      <c r="E767" s="86"/>
      <c r="F767" s="86"/>
      <c r="G767" s="86"/>
      <c r="H767" s="86"/>
      <c r="I767" s="86"/>
      <c r="J767" s="86"/>
      <c r="K767" s="86"/>
      <c r="L767" s="86"/>
      <c r="M767" s="86"/>
      <c r="N767" s="86"/>
      <c r="O767" s="86"/>
      <c r="P767" s="86"/>
      <c r="Q767" s="86"/>
      <c r="R767" s="86"/>
      <c r="S767" s="86"/>
      <c r="T767" s="86"/>
      <c r="U767" s="86"/>
      <c r="V767" s="86"/>
      <c r="W767" s="86"/>
      <c r="X767" s="86"/>
      <c r="Y767" s="86"/>
    </row>
    <row r="768" spans="2:25" ht="15.75" customHeight="1" x14ac:dyDescent="0.2">
      <c r="B768" s="86"/>
      <c r="C768" s="86"/>
      <c r="D768" s="86"/>
      <c r="E768" s="86"/>
      <c r="F768" s="86"/>
      <c r="G768" s="86"/>
      <c r="H768" s="86"/>
      <c r="I768" s="86"/>
      <c r="J768" s="86"/>
      <c r="K768" s="86"/>
      <c r="L768" s="86"/>
      <c r="M768" s="86"/>
      <c r="N768" s="86"/>
      <c r="O768" s="86"/>
      <c r="P768" s="86"/>
      <c r="Q768" s="86"/>
      <c r="R768" s="86"/>
      <c r="S768" s="86"/>
      <c r="T768" s="86"/>
      <c r="U768" s="86"/>
      <c r="V768" s="86"/>
      <c r="W768" s="86"/>
      <c r="X768" s="86"/>
      <c r="Y768" s="86"/>
    </row>
    <row r="769" spans="2:25" ht="15.75" customHeight="1" x14ac:dyDescent="0.2">
      <c r="B769" s="86"/>
      <c r="C769" s="86"/>
      <c r="D769" s="86"/>
      <c r="E769" s="86"/>
      <c r="F769" s="86"/>
      <c r="G769" s="86"/>
      <c r="H769" s="86"/>
      <c r="I769" s="86"/>
      <c r="J769" s="86"/>
      <c r="K769" s="86"/>
      <c r="L769" s="86"/>
      <c r="M769" s="86"/>
      <c r="N769" s="86"/>
      <c r="O769" s="86"/>
      <c r="P769" s="86"/>
      <c r="Q769" s="86"/>
      <c r="R769" s="86"/>
      <c r="S769" s="86"/>
      <c r="T769" s="86"/>
      <c r="U769" s="86"/>
      <c r="V769" s="86"/>
      <c r="W769" s="86"/>
      <c r="X769" s="86"/>
      <c r="Y769" s="86"/>
    </row>
    <row r="770" spans="2:25" ht="15.75" customHeight="1" x14ac:dyDescent="0.2">
      <c r="B770" s="86"/>
      <c r="C770" s="86"/>
      <c r="D770" s="86"/>
      <c r="E770" s="86"/>
      <c r="F770" s="86"/>
      <c r="G770" s="86"/>
      <c r="H770" s="86"/>
      <c r="I770" s="86"/>
      <c r="J770" s="86"/>
      <c r="K770" s="86"/>
      <c r="L770" s="86"/>
      <c r="M770" s="86"/>
      <c r="N770" s="86"/>
      <c r="O770" s="86"/>
      <c r="P770" s="86"/>
      <c r="Q770" s="86"/>
      <c r="R770" s="86"/>
      <c r="S770" s="86"/>
      <c r="T770" s="86"/>
      <c r="U770" s="86"/>
      <c r="V770" s="86"/>
      <c r="W770" s="86"/>
      <c r="X770" s="86"/>
      <c r="Y770" s="86"/>
    </row>
    <row r="771" spans="2:25" ht="15.75" customHeight="1" x14ac:dyDescent="0.2"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6"/>
      <c r="M771" s="86"/>
      <c r="N771" s="86"/>
      <c r="O771" s="86"/>
      <c r="P771" s="86"/>
      <c r="Q771" s="86"/>
      <c r="R771" s="86"/>
      <c r="S771" s="86"/>
      <c r="T771" s="86"/>
      <c r="U771" s="86"/>
      <c r="V771" s="86"/>
      <c r="W771" s="86"/>
      <c r="X771" s="86"/>
      <c r="Y771" s="86"/>
    </row>
    <row r="772" spans="2:25" ht="15.75" customHeight="1" x14ac:dyDescent="0.2">
      <c r="B772" s="86"/>
      <c r="C772" s="86"/>
      <c r="D772" s="86"/>
      <c r="E772" s="86"/>
      <c r="F772" s="86"/>
      <c r="G772" s="86"/>
      <c r="H772" s="86"/>
      <c r="I772" s="86"/>
      <c r="J772" s="86"/>
      <c r="K772" s="86"/>
      <c r="L772" s="86"/>
      <c r="M772" s="86"/>
      <c r="N772" s="86"/>
      <c r="O772" s="86"/>
      <c r="P772" s="86"/>
      <c r="Q772" s="86"/>
      <c r="R772" s="86"/>
      <c r="S772" s="86"/>
      <c r="T772" s="86"/>
      <c r="U772" s="86"/>
      <c r="V772" s="86"/>
      <c r="W772" s="86"/>
      <c r="X772" s="86"/>
      <c r="Y772" s="86"/>
    </row>
    <row r="773" spans="2:25" ht="15.75" customHeight="1" x14ac:dyDescent="0.2">
      <c r="B773" s="86"/>
      <c r="C773" s="86"/>
      <c r="D773" s="86"/>
      <c r="E773" s="86"/>
      <c r="F773" s="86"/>
      <c r="G773" s="86"/>
      <c r="H773" s="86"/>
      <c r="I773" s="86"/>
      <c r="J773" s="86"/>
      <c r="K773" s="86"/>
      <c r="L773" s="86"/>
      <c r="M773" s="86"/>
      <c r="N773" s="86"/>
      <c r="O773" s="86"/>
      <c r="P773" s="86"/>
      <c r="Q773" s="86"/>
      <c r="R773" s="86"/>
      <c r="S773" s="86"/>
      <c r="T773" s="86"/>
      <c r="U773" s="86"/>
      <c r="V773" s="86"/>
      <c r="W773" s="86"/>
      <c r="X773" s="86"/>
      <c r="Y773" s="86"/>
    </row>
    <row r="774" spans="2:25" ht="15.75" customHeight="1" x14ac:dyDescent="0.2">
      <c r="B774" s="86"/>
      <c r="C774" s="86"/>
      <c r="D774" s="86"/>
      <c r="E774" s="86"/>
      <c r="F774" s="86"/>
      <c r="G774" s="86"/>
      <c r="H774" s="86"/>
      <c r="I774" s="86"/>
      <c r="J774" s="86"/>
      <c r="K774" s="86"/>
      <c r="L774" s="86"/>
      <c r="M774" s="86"/>
      <c r="N774" s="86"/>
      <c r="O774" s="86"/>
      <c r="P774" s="86"/>
      <c r="Q774" s="86"/>
      <c r="R774" s="86"/>
      <c r="S774" s="86"/>
      <c r="T774" s="86"/>
      <c r="U774" s="86"/>
      <c r="V774" s="86"/>
      <c r="W774" s="86"/>
      <c r="X774" s="86"/>
      <c r="Y774" s="86"/>
    </row>
    <row r="775" spans="2:25" ht="15.75" customHeight="1" x14ac:dyDescent="0.2">
      <c r="B775" s="86"/>
      <c r="C775" s="86"/>
      <c r="D775" s="86"/>
      <c r="E775" s="86"/>
      <c r="F775" s="86"/>
      <c r="G775" s="86"/>
      <c r="H775" s="86"/>
      <c r="I775" s="86"/>
      <c r="J775" s="86"/>
      <c r="K775" s="86"/>
      <c r="L775" s="86"/>
      <c r="M775" s="86"/>
      <c r="N775" s="86"/>
      <c r="O775" s="86"/>
      <c r="P775" s="86"/>
      <c r="Q775" s="86"/>
      <c r="R775" s="86"/>
      <c r="S775" s="86"/>
      <c r="T775" s="86"/>
      <c r="U775" s="86"/>
      <c r="V775" s="86"/>
      <c r="W775" s="86"/>
      <c r="X775" s="86"/>
      <c r="Y775" s="86"/>
    </row>
    <row r="776" spans="2:25" ht="15.75" customHeight="1" x14ac:dyDescent="0.2">
      <c r="B776" s="86"/>
      <c r="C776" s="86"/>
      <c r="D776" s="86"/>
      <c r="E776" s="86"/>
      <c r="F776" s="86"/>
      <c r="G776" s="86"/>
      <c r="H776" s="86"/>
      <c r="I776" s="86"/>
      <c r="J776" s="86"/>
      <c r="K776" s="86"/>
      <c r="L776" s="86"/>
      <c r="M776" s="86"/>
      <c r="N776" s="86"/>
      <c r="O776" s="86"/>
      <c r="P776" s="86"/>
      <c r="Q776" s="86"/>
      <c r="R776" s="86"/>
      <c r="S776" s="86"/>
      <c r="T776" s="86"/>
      <c r="U776" s="86"/>
      <c r="V776" s="86"/>
      <c r="W776" s="86"/>
      <c r="X776" s="86"/>
      <c r="Y776" s="86"/>
    </row>
    <row r="777" spans="2:25" ht="15.75" customHeight="1" x14ac:dyDescent="0.2">
      <c r="B777" s="86"/>
      <c r="C777" s="86"/>
      <c r="D777" s="86"/>
      <c r="E777" s="86"/>
      <c r="F777" s="86"/>
      <c r="G777" s="86"/>
      <c r="H777" s="86"/>
      <c r="I777" s="86"/>
      <c r="J777" s="86"/>
      <c r="K777" s="86"/>
      <c r="L777" s="86"/>
      <c r="M777" s="86"/>
      <c r="N777" s="86"/>
      <c r="O777" s="86"/>
      <c r="P777" s="86"/>
      <c r="Q777" s="86"/>
      <c r="R777" s="86"/>
      <c r="S777" s="86"/>
      <c r="T777" s="86"/>
      <c r="U777" s="86"/>
      <c r="V777" s="86"/>
      <c r="W777" s="86"/>
      <c r="X777" s="86"/>
      <c r="Y777" s="86"/>
    </row>
    <row r="778" spans="2:25" ht="15.75" customHeight="1" x14ac:dyDescent="0.2">
      <c r="B778" s="86"/>
      <c r="C778" s="86"/>
      <c r="D778" s="86"/>
      <c r="E778" s="86"/>
      <c r="F778" s="86"/>
      <c r="G778" s="86"/>
      <c r="H778" s="86"/>
      <c r="I778" s="86"/>
      <c r="J778" s="86"/>
      <c r="K778" s="86"/>
      <c r="L778" s="86"/>
      <c r="M778" s="86"/>
      <c r="N778" s="86"/>
      <c r="O778" s="86"/>
      <c r="P778" s="86"/>
      <c r="Q778" s="86"/>
      <c r="R778" s="86"/>
      <c r="S778" s="86"/>
      <c r="T778" s="86"/>
      <c r="U778" s="86"/>
      <c r="V778" s="86"/>
      <c r="W778" s="86"/>
      <c r="X778" s="86"/>
      <c r="Y778" s="86"/>
    </row>
    <row r="779" spans="2:25" ht="15.75" customHeight="1" x14ac:dyDescent="0.2">
      <c r="B779" s="86"/>
      <c r="C779" s="86"/>
      <c r="D779" s="86"/>
      <c r="E779" s="86"/>
      <c r="F779" s="86"/>
      <c r="G779" s="86"/>
      <c r="H779" s="86"/>
      <c r="I779" s="86"/>
      <c r="J779" s="86"/>
      <c r="K779" s="86"/>
      <c r="L779" s="86"/>
      <c r="M779" s="86"/>
      <c r="N779" s="86"/>
      <c r="O779" s="86"/>
      <c r="P779" s="86"/>
      <c r="Q779" s="86"/>
      <c r="R779" s="86"/>
      <c r="S779" s="86"/>
      <c r="T779" s="86"/>
      <c r="U779" s="86"/>
      <c r="V779" s="86"/>
      <c r="W779" s="86"/>
      <c r="X779" s="86"/>
      <c r="Y779" s="86"/>
    </row>
    <row r="780" spans="2:25" ht="15.75" customHeight="1" x14ac:dyDescent="0.2">
      <c r="B780" s="86"/>
      <c r="C780" s="86"/>
      <c r="D780" s="86"/>
      <c r="E780" s="86"/>
      <c r="F780" s="86"/>
      <c r="G780" s="86"/>
      <c r="H780" s="86"/>
      <c r="I780" s="86"/>
      <c r="J780" s="86"/>
      <c r="K780" s="86"/>
      <c r="L780" s="86"/>
      <c r="M780" s="86"/>
      <c r="N780" s="86"/>
      <c r="O780" s="86"/>
      <c r="P780" s="86"/>
      <c r="Q780" s="86"/>
      <c r="R780" s="86"/>
      <c r="S780" s="86"/>
      <c r="T780" s="86"/>
      <c r="U780" s="86"/>
      <c r="V780" s="86"/>
      <c r="W780" s="86"/>
      <c r="X780" s="86"/>
      <c r="Y780" s="86"/>
    </row>
    <row r="781" spans="2:25" ht="15.75" customHeight="1" x14ac:dyDescent="0.2">
      <c r="B781" s="86"/>
      <c r="C781" s="86"/>
      <c r="D781" s="86"/>
      <c r="E781" s="86"/>
      <c r="F781" s="86"/>
      <c r="G781" s="86"/>
      <c r="H781" s="86"/>
      <c r="I781" s="86"/>
      <c r="J781" s="86"/>
      <c r="K781" s="86"/>
      <c r="L781" s="86"/>
      <c r="M781" s="86"/>
      <c r="N781" s="86"/>
      <c r="O781" s="86"/>
      <c r="P781" s="86"/>
      <c r="Q781" s="86"/>
      <c r="R781" s="86"/>
      <c r="S781" s="86"/>
      <c r="T781" s="86"/>
      <c r="U781" s="86"/>
      <c r="V781" s="86"/>
      <c r="W781" s="86"/>
      <c r="X781" s="86"/>
      <c r="Y781" s="86"/>
    </row>
    <row r="782" spans="2:25" ht="15.75" customHeight="1" x14ac:dyDescent="0.2">
      <c r="B782" s="86"/>
      <c r="C782" s="86"/>
      <c r="D782" s="86"/>
      <c r="E782" s="86"/>
      <c r="F782" s="86"/>
      <c r="G782" s="86"/>
      <c r="H782" s="86"/>
      <c r="I782" s="86"/>
      <c r="J782" s="86"/>
      <c r="K782" s="86"/>
      <c r="L782" s="86"/>
      <c r="M782" s="86"/>
      <c r="N782" s="86"/>
      <c r="O782" s="86"/>
      <c r="P782" s="86"/>
      <c r="Q782" s="86"/>
      <c r="R782" s="86"/>
      <c r="S782" s="86"/>
      <c r="T782" s="86"/>
      <c r="U782" s="86"/>
      <c r="V782" s="86"/>
      <c r="W782" s="86"/>
      <c r="X782" s="86"/>
      <c r="Y782" s="86"/>
    </row>
    <row r="783" spans="2:25" ht="15.75" customHeight="1" x14ac:dyDescent="0.2">
      <c r="B783" s="86"/>
      <c r="C783" s="86"/>
      <c r="D783" s="86"/>
      <c r="E783" s="86"/>
      <c r="F783" s="86"/>
      <c r="G783" s="86"/>
      <c r="H783" s="86"/>
      <c r="I783" s="86"/>
      <c r="J783" s="86"/>
      <c r="K783" s="86"/>
      <c r="L783" s="86"/>
      <c r="M783" s="86"/>
      <c r="N783" s="86"/>
      <c r="O783" s="86"/>
      <c r="P783" s="86"/>
      <c r="Q783" s="86"/>
      <c r="R783" s="86"/>
      <c r="S783" s="86"/>
      <c r="T783" s="86"/>
      <c r="U783" s="86"/>
      <c r="V783" s="86"/>
      <c r="W783" s="86"/>
      <c r="X783" s="86"/>
      <c r="Y783" s="86"/>
    </row>
    <row r="784" spans="2:25" ht="15.75" customHeight="1" x14ac:dyDescent="0.2">
      <c r="B784" s="86"/>
      <c r="C784" s="86"/>
      <c r="D784" s="86"/>
      <c r="E784" s="86"/>
      <c r="F784" s="86"/>
      <c r="G784" s="86"/>
      <c r="H784" s="86"/>
      <c r="I784" s="86"/>
      <c r="J784" s="86"/>
      <c r="K784" s="86"/>
      <c r="L784" s="86"/>
      <c r="M784" s="86"/>
      <c r="N784" s="86"/>
      <c r="O784" s="86"/>
      <c r="P784" s="86"/>
      <c r="Q784" s="86"/>
      <c r="R784" s="86"/>
      <c r="S784" s="86"/>
      <c r="T784" s="86"/>
      <c r="U784" s="86"/>
      <c r="V784" s="86"/>
      <c r="W784" s="86"/>
      <c r="X784" s="86"/>
      <c r="Y784" s="86"/>
    </row>
    <row r="785" spans="2:25" ht="15.75" customHeight="1" x14ac:dyDescent="0.2">
      <c r="B785" s="86"/>
      <c r="C785" s="86"/>
      <c r="D785" s="86"/>
      <c r="E785" s="86"/>
      <c r="F785" s="86"/>
      <c r="G785" s="86"/>
      <c r="H785" s="86"/>
      <c r="I785" s="86"/>
      <c r="J785" s="86"/>
      <c r="K785" s="86"/>
      <c r="L785" s="86"/>
      <c r="M785" s="86"/>
      <c r="N785" s="86"/>
      <c r="O785" s="86"/>
      <c r="P785" s="86"/>
      <c r="Q785" s="86"/>
      <c r="R785" s="86"/>
      <c r="S785" s="86"/>
      <c r="T785" s="86"/>
      <c r="U785" s="86"/>
      <c r="V785" s="86"/>
      <c r="W785" s="86"/>
      <c r="X785" s="86"/>
      <c r="Y785" s="86"/>
    </row>
    <row r="786" spans="2:25" ht="15.75" customHeight="1" x14ac:dyDescent="0.2">
      <c r="B786" s="86"/>
      <c r="C786" s="86"/>
      <c r="D786" s="86"/>
      <c r="E786" s="86"/>
      <c r="F786" s="86"/>
      <c r="G786" s="86"/>
      <c r="H786" s="86"/>
      <c r="I786" s="86"/>
      <c r="J786" s="86"/>
      <c r="K786" s="86"/>
      <c r="L786" s="86"/>
      <c r="M786" s="86"/>
      <c r="N786" s="86"/>
      <c r="O786" s="86"/>
      <c r="P786" s="86"/>
      <c r="Q786" s="86"/>
      <c r="R786" s="86"/>
      <c r="S786" s="86"/>
      <c r="T786" s="86"/>
      <c r="U786" s="86"/>
      <c r="V786" s="86"/>
      <c r="W786" s="86"/>
      <c r="X786" s="86"/>
      <c r="Y786" s="86"/>
    </row>
    <row r="787" spans="2:25" ht="15.75" customHeight="1" x14ac:dyDescent="0.2">
      <c r="B787" s="86"/>
      <c r="C787" s="86"/>
      <c r="D787" s="86"/>
      <c r="E787" s="86"/>
      <c r="F787" s="86"/>
      <c r="G787" s="86"/>
      <c r="H787" s="86"/>
      <c r="I787" s="86"/>
      <c r="J787" s="86"/>
      <c r="K787" s="86"/>
      <c r="L787" s="86"/>
      <c r="M787" s="86"/>
      <c r="N787" s="86"/>
      <c r="O787" s="86"/>
      <c r="P787" s="86"/>
      <c r="Q787" s="86"/>
      <c r="R787" s="86"/>
      <c r="S787" s="86"/>
      <c r="T787" s="86"/>
      <c r="U787" s="86"/>
      <c r="V787" s="86"/>
      <c r="W787" s="86"/>
      <c r="X787" s="86"/>
      <c r="Y787" s="86"/>
    </row>
    <row r="788" spans="2:25" ht="15.75" customHeight="1" x14ac:dyDescent="0.2">
      <c r="B788" s="86"/>
      <c r="C788" s="86"/>
      <c r="D788" s="86"/>
      <c r="E788" s="86"/>
      <c r="F788" s="86"/>
      <c r="G788" s="86"/>
      <c r="H788" s="86"/>
      <c r="I788" s="86"/>
      <c r="J788" s="86"/>
      <c r="K788" s="86"/>
      <c r="L788" s="86"/>
      <c r="M788" s="86"/>
      <c r="N788" s="86"/>
      <c r="O788" s="86"/>
      <c r="P788" s="86"/>
      <c r="Q788" s="86"/>
      <c r="R788" s="86"/>
      <c r="S788" s="86"/>
      <c r="T788" s="86"/>
      <c r="U788" s="86"/>
      <c r="V788" s="86"/>
      <c r="W788" s="86"/>
      <c r="X788" s="86"/>
      <c r="Y788" s="86"/>
    </row>
    <row r="789" spans="2:25" ht="15.75" customHeight="1" x14ac:dyDescent="0.2">
      <c r="B789" s="86"/>
      <c r="C789" s="86"/>
      <c r="D789" s="86"/>
      <c r="E789" s="86"/>
      <c r="F789" s="86"/>
      <c r="G789" s="86"/>
      <c r="H789" s="86"/>
      <c r="I789" s="86"/>
      <c r="J789" s="86"/>
      <c r="K789" s="86"/>
      <c r="L789" s="86"/>
      <c r="M789" s="86"/>
      <c r="N789" s="86"/>
      <c r="O789" s="86"/>
      <c r="P789" s="86"/>
      <c r="Q789" s="86"/>
      <c r="R789" s="86"/>
      <c r="S789" s="86"/>
      <c r="T789" s="86"/>
      <c r="U789" s="86"/>
      <c r="V789" s="86"/>
      <c r="W789" s="86"/>
      <c r="X789" s="86"/>
      <c r="Y789" s="86"/>
    </row>
    <row r="790" spans="2:25" ht="15.75" customHeight="1" x14ac:dyDescent="0.2">
      <c r="B790" s="86"/>
      <c r="C790" s="86"/>
      <c r="D790" s="86"/>
      <c r="E790" s="86"/>
      <c r="F790" s="86"/>
      <c r="G790" s="86"/>
      <c r="H790" s="86"/>
      <c r="I790" s="86"/>
      <c r="J790" s="86"/>
      <c r="K790" s="86"/>
      <c r="L790" s="86"/>
      <c r="M790" s="86"/>
      <c r="N790" s="86"/>
      <c r="O790" s="86"/>
      <c r="P790" s="86"/>
      <c r="Q790" s="86"/>
      <c r="R790" s="86"/>
      <c r="S790" s="86"/>
      <c r="T790" s="86"/>
      <c r="U790" s="86"/>
      <c r="V790" s="86"/>
      <c r="W790" s="86"/>
      <c r="X790" s="86"/>
      <c r="Y790" s="86"/>
    </row>
    <row r="791" spans="2:25" ht="15.75" customHeight="1" x14ac:dyDescent="0.2">
      <c r="B791" s="86"/>
      <c r="C791" s="86"/>
      <c r="D791" s="86"/>
      <c r="E791" s="86"/>
      <c r="F791" s="86"/>
      <c r="G791" s="86"/>
      <c r="H791" s="86"/>
      <c r="I791" s="86"/>
      <c r="J791" s="86"/>
      <c r="K791" s="86"/>
      <c r="L791" s="86"/>
      <c r="M791" s="86"/>
      <c r="N791" s="86"/>
      <c r="O791" s="86"/>
      <c r="P791" s="86"/>
      <c r="Q791" s="86"/>
      <c r="R791" s="86"/>
      <c r="S791" s="86"/>
      <c r="T791" s="86"/>
      <c r="U791" s="86"/>
      <c r="V791" s="86"/>
      <c r="W791" s="86"/>
      <c r="X791" s="86"/>
      <c r="Y791" s="86"/>
    </row>
    <row r="792" spans="2:25" ht="15.75" customHeight="1" x14ac:dyDescent="0.2">
      <c r="B792" s="86"/>
      <c r="C792" s="86"/>
      <c r="D792" s="86"/>
      <c r="E792" s="86"/>
      <c r="F792" s="86"/>
      <c r="G792" s="86"/>
      <c r="H792" s="86"/>
      <c r="I792" s="86"/>
      <c r="J792" s="86"/>
      <c r="K792" s="86"/>
      <c r="L792" s="86"/>
      <c r="M792" s="86"/>
      <c r="N792" s="86"/>
      <c r="O792" s="86"/>
      <c r="P792" s="86"/>
      <c r="Q792" s="86"/>
      <c r="R792" s="86"/>
      <c r="S792" s="86"/>
      <c r="T792" s="86"/>
      <c r="U792" s="86"/>
      <c r="V792" s="86"/>
      <c r="W792" s="86"/>
      <c r="X792" s="86"/>
      <c r="Y792" s="86"/>
    </row>
    <row r="793" spans="2:25" ht="15.75" customHeight="1" x14ac:dyDescent="0.2">
      <c r="B793" s="86"/>
      <c r="C793" s="86"/>
      <c r="D793" s="86"/>
      <c r="E793" s="86"/>
      <c r="F793" s="86"/>
      <c r="G793" s="86"/>
      <c r="H793" s="86"/>
      <c r="I793" s="86"/>
      <c r="J793" s="86"/>
      <c r="K793" s="86"/>
      <c r="L793" s="86"/>
      <c r="M793" s="86"/>
      <c r="N793" s="86"/>
      <c r="O793" s="86"/>
      <c r="P793" s="86"/>
      <c r="Q793" s="86"/>
      <c r="R793" s="86"/>
      <c r="S793" s="86"/>
      <c r="T793" s="86"/>
      <c r="U793" s="86"/>
      <c r="V793" s="86"/>
      <c r="W793" s="86"/>
      <c r="X793" s="86"/>
      <c r="Y793" s="86"/>
    </row>
    <row r="794" spans="2:25" ht="15.75" customHeight="1" x14ac:dyDescent="0.2">
      <c r="B794" s="86"/>
      <c r="C794" s="86"/>
      <c r="D794" s="86"/>
      <c r="E794" s="86"/>
      <c r="F794" s="86"/>
      <c r="G794" s="86"/>
      <c r="H794" s="86"/>
      <c r="I794" s="86"/>
      <c r="J794" s="86"/>
      <c r="K794" s="86"/>
      <c r="L794" s="86"/>
      <c r="M794" s="86"/>
      <c r="N794" s="86"/>
      <c r="O794" s="86"/>
      <c r="P794" s="86"/>
      <c r="Q794" s="86"/>
      <c r="R794" s="86"/>
      <c r="S794" s="86"/>
      <c r="T794" s="86"/>
      <c r="U794" s="86"/>
      <c r="V794" s="86"/>
      <c r="W794" s="86"/>
      <c r="X794" s="86"/>
      <c r="Y794" s="86"/>
    </row>
    <row r="795" spans="2:25" ht="15.75" customHeight="1" x14ac:dyDescent="0.2">
      <c r="B795" s="86"/>
      <c r="C795" s="86"/>
      <c r="D795" s="86"/>
      <c r="E795" s="86"/>
      <c r="F795" s="86"/>
      <c r="G795" s="86"/>
      <c r="H795" s="86"/>
      <c r="I795" s="86"/>
      <c r="J795" s="86"/>
      <c r="K795" s="86"/>
      <c r="L795" s="86"/>
      <c r="M795" s="86"/>
      <c r="N795" s="86"/>
      <c r="O795" s="86"/>
      <c r="P795" s="86"/>
      <c r="Q795" s="86"/>
      <c r="R795" s="86"/>
      <c r="S795" s="86"/>
      <c r="T795" s="86"/>
      <c r="U795" s="86"/>
      <c r="V795" s="86"/>
      <c r="W795" s="86"/>
      <c r="X795" s="86"/>
      <c r="Y795" s="86"/>
    </row>
    <row r="796" spans="2:25" ht="15.75" customHeight="1" x14ac:dyDescent="0.2">
      <c r="B796" s="86"/>
      <c r="C796" s="86"/>
      <c r="D796" s="86"/>
      <c r="E796" s="86"/>
      <c r="F796" s="86"/>
      <c r="G796" s="86"/>
      <c r="H796" s="86"/>
      <c r="I796" s="86"/>
      <c r="J796" s="86"/>
      <c r="K796" s="86"/>
      <c r="L796" s="86"/>
      <c r="M796" s="86"/>
      <c r="N796" s="86"/>
      <c r="O796" s="86"/>
      <c r="P796" s="86"/>
      <c r="Q796" s="86"/>
      <c r="R796" s="86"/>
      <c r="S796" s="86"/>
      <c r="T796" s="86"/>
      <c r="U796" s="86"/>
      <c r="V796" s="86"/>
      <c r="W796" s="86"/>
      <c r="X796" s="86"/>
      <c r="Y796" s="86"/>
    </row>
    <row r="797" spans="2:25" ht="15.75" customHeight="1" x14ac:dyDescent="0.2">
      <c r="B797" s="86"/>
      <c r="C797" s="86"/>
      <c r="D797" s="86"/>
      <c r="E797" s="86"/>
      <c r="F797" s="86"/>
      <c r="G797" s="86"/>
      <c r="H797" s="86"/>
      <c r="I797" s="86"/>
      <c r="J797" s="86"/>
      <c r="K797" s="86"/>
      <c r="L797" s="86"/>
      <c r="M797" s="86"/>
      <c r="N797" s="86"/>
      <c r="O797" s="86"/>
      <c r="P797" s="86"/>
      <c r="Q797" s="86"/>
      <c r="R797" s="86"/>
      <c r="S797" s="86"/>
      <c r="T797" s="86"/>
      <c r="U797" s="86"/>
      <c r="V797" s="86"/>
      <c r="W797" s="86"/>
      <c r="X797" s="86"/>
      <c r="Y797" s="86"/>
    </row>
    <row r="798" spans="2:25" ht="15.75" customHeight="1" x14ac:dyDescent="0.2">
      <c r="B798" s="86"/>
      <c r="C798" s="86"/>
      <c r="D798" s="86"/>
      <c r="E798" s="86"/>
      <c r="F798" s="86"/>
      <c r="G798" s="86"/>
      <c r="H798" s="86"/>
      <c r="I798" s="86"/>
      <c r="J798" s="86"/>
      <c r="K798" s="86"/>
      <c r="L798" s="86"/>
      <c r="M798" s="86"/>
      <c r="N798" s="86"/>
      <c r="O798" s="86"/>
      <c r="P798" s="86"/>
      <c r="Q798" s="86"/>
      <c r="R798" s="86"/>
      <c r="S798" s="86"/>
      <c r="T798" s="86"/>
      <c r="U798" s="86"/>
      <c r="V798" s="86"/>
      <c r="W798" s="86"/>
      <c r="X798" s="86"/>
      <c r="Y798" s="86"/>
    </row>
    <row r="799" spans="2:25" ht="15.75" customHeight="1" x14ac:dyDescent="0.2">
      <c r="B799" s="86"/>
      <c r="C799" s="86"/>
      <c r="D799" s="86"/>
      <c r="E799" s="86"/>
      <c r="F799" s="86"/>
      <c r="G799" s="86"/>
      <c r="H799" s="86"/>
      <c r="I799" s="86"/>
      <c r="J799" s="86"/>
      <c r="K799" s="86"/>
      <c r="L799" s="86"/>
      <c r="M799" s="86"/>
      <c r="N799" s="86"/>
      <c r="O799" s="86"/>
      <c r="P799" s="86"/>
      <c r="Q799" s="86"/>
      <c r="R799" s="86"/>
      <c r="S799" s="86"/>
      <c r="T799" s="86"/>
      <c r="U799" s="86"/>
      <c r="V799" s="86"/>
      <c r="W799" s="86"/>
      <c r="X799" s="86"/>
      <c r="Y799" s="86"/>
    </row>
    <row r="800" spans="2:25" ht="15.75" customHeight="1" x14ac:dyDescent="0.2">
      <c r="B800" s="86"/>
      <c r="C800" s="86"/>
      <c r="D800" s="86"/>
      <c r="E800" s="86"/>
      <c r="F800" s="86"/>
      <c r="G800" s="86"/>
      <c r="H800" s="86"/>
      <c r="I800" s="86"/>
      <c r="J800" s="86"/>
      <c r="K800" s="86"/>
      <c r="L800" s="86"/>
      <c r="M800" s="86"/>
      <c r="N800" s="86"/>
      <c r="O800" s="86"/>
      <c r="P800" s="86"/>
      <c r="Q800" s="86"/>
      <c r="R800" s="86"/>
      <c r="S800" s="86"/>
      <c r="T800" s="86"/>
      <c r="U800" s="86"/>
      <c r="V800" s="86"/>
      <c r="W800" s="86"/>
      <c r="X800" s="86"/>
      <c r="Y800" s="86"/>
    </row>
    <row r="801" spans="2:25" ht="15.75" customHeight="1" x14ac:dyDescent="0.2">
      <c r="B801" s="86"/>
      <c r="C801" s="86"/>
      <c r="D801" s="86"/>
      <c r="E801" s="86"/>
      <c r="F801" s="86"/>
      <c r="G801" s="86"/>
      <c r="H801" s="86"/>
      <c r="I801" s="86"/>
      <c r="J801" s="86"/>
      <c r="K801" s="86"/>
      <c r="L801" s="86"/>
      <c r="M801" s="86"/>
      <c r="N801" s="86"/>
      <c r="O801" s="86"/>
      <c r="P801" s="86"/>
      <c r="Q801" s="86"/>
      <c r="R801" s="86"/>
      <c r="S801" s="86"/>
      <c r="T801" s="86"/>
      <c r="U801" s="86"/>
      <c r="V801" s="86"/>
      <c r="W801" s="86"/>
      <c r="X801" s="86"/>
      <c r="Y801" s="86"/>
    </row>
    <row r="802" spans="2:25" ht="15.75" customHeight="1" x14ac:dyDescent="0.2">
      <c r="B802" s="86"/>
      <c r="C802" s="86"/>
      <c r="D802" s="86"/>
      <c r="E802" s="86"/>
      <c r="F802" s="86"/>
      <c r="G802" s="86"/>
      <c r="H802" s="86"/>
      <c r="I802" s="86"/>
      <c r="J802" s="86"/>
      <c r="K802" s="86"/>
      <c r="L802" s="86"/>
      <c r="M802" s="86"/>
      <c r="N802" s="86"/>
      <c r="O802" s="86"/>
      <c r="P802" s="86"/>
      <c r="Q802" s="86"/>
      <c r="R802" s="86"/>
      <c r="S802" s="86"/>
      <c r="T802" s="86"/>
      <c r="U802" s="86"/>
      <c r="V802" s="86"/>
      <c r="W802" s="86"/>
      <c r="X802" s="86"/>
      <c r="Y802" s="86"/>
    </row>
    <row r="803" spans="2:25" ht="15.75" customHeight="1" x14ac:dyDescent="0.2">
      <c r="B803" s="86"/>
      <c r="C803" s="86"/>
      <c r="D803" s="86"/>
      <c r="E803" s="86"/>
      <c r="F803" s="86"/>
      <c r="G803" s="86"/>
      <c r="H803" s="86"/>
      <c r="I803" s="86"/>
      <c r="J803" s="86"/>
      <c r="K803" s="86"/>
      <c r="L803" s="86"/>
      <c r="M803" s="86"/>
      <c r="N803" s="86"/>
      <c r="O803" s="86"/>
      <c r="P803" s="86"/>
      <c r="Q803" s="86"/>
      <c r="R803" s="86"/>
      <c r="S803" s="86"/>
      <c r="T803" s="86"/>
      <c r="U803" s="86"/>
      <c r="V803" s="86"/>
      <c r="W803" s="86"/>
      <c r="X803" s="86"/>
      <c r="Y803" s="86"/>
    </row>
    <row r="804" spans="2:25" ht="15.75" customHeight="1" x14ac:dyDescent="0.2">
      <c r="B804" s="86"/>
      <c r="C804" s="86"/>
      <c r="D804" s="86"/>
      <c r="E804" s="86"/>
      <c r="F804" s="86"/>
      <c r="G804" s="86"/>
      <c r="H804" s="86"/>
      <c r="I804" s="86"/>
      <c r="J804" s="86"/>
      <c r="K804" s="86"/>
      <c r="L804" s="86"/>
      <c r="M804" s="86"/>
      <c r="N804" s="86"/>
      <c r="O804" s="86"/>
      <c r="P804" s="86"/>
      <c r="Q804" s="86"/>
      <c r="R804" s="86"/>
      <c r="S804" s="86"/>
      <c r="T804" s="86"/>
      <c r="U804" s="86"/>
      <c r="V804" s="86"/>
      <c r="W804" s="86"/>
      <c r="X804" s="86"/>
      <c r="Y804" s="86"/>
    </row>
    <row r="805" spans="2:25" ht="15.75" customHeight="1" x14ac:dyDescent="0.2">
      <c r="B805" s="86"/>
      <c r="C805" s="86"/>
      <c r="D805" s="86"/>
      <c r="E805" s="86"/>
      <c r="F805" s="86"/>
      <c r="G805" s="86"/>
      <c r="H805" s="86"/>
      <c r="I805" s="86"/>
      <c r="J805" s="86"/>
      <c r="K805" s="86"/>
      <c r="L805" s="86"/>
      <c r="M805" s="86"/>
      <c r="N805" s="86"/>
      <c r="O805" s="86"/>
      <c r="P805" s="86"/>
      <c r="Q805" s="86"/>
      <c r="R805" s="86"/>
      <c r="S805" s="86"/>
      <c r="T805" s="86"/>
      <c r="U805" s="86"/>
      <c r="V805" s="86"/>
      <c r="W805" s="86"/>
      <c r="X805" s="86"/>
      <c r="Y805" s="86"/>
    </row>
    <row r="806" spans="2:25" ht="15.75" customHeight="1" x14ac:dyDescent="0.2">
      <c r="B806" s="86"/>
      <c r="C806" s="86"/>
      <c r="D806" s="86"/>
      <c r="E806" s="86"/>
      <c r="F806" s="86"/>
      <c r="G806" s="86"/>
      <c r="H806" s="86"/>
      <c r="I806" s="86"/>
      <c r="J806" s="86"/>
      <c r="K806" s="86"/>
      <c r="L806" s="86"/>
      <c r="M806" s="86"/>
      <c r="N806" s="86"/>
      <c r="O806" s="86"/>
      <c r="P806" s="86"/>
      <c r="Q806" s="86"/>
      <c r="R806" s="86"/>
      <c r="S806" s="86"/>
      <c r="T806" s="86"/>
      <c r="U806" s="86"/>
      <c r="V806" s="86"/>
      <c r="W806" s="86"/>
      <c r="X806" s="86"/>
      <c r="Y806" s="86"/>
    </row>
    <row r="807" spans="2:25" ht="15.75" customHeight="1" x14ac:dyDescent="0.2">
      <c r="B807" s="86"/>
      <c r="C807" s="86"/>
      <c r="D807" s="86"/>
      <c r="E807" s="86"/>
      <c r="F807" s="86"/>
      <c r="G807" s="86"/>
      <c r="H807" s="86"/>
      <c r="I807" s="86"/>
      <c r="J807" s="86"/>
      <c r="K807" s="86"/>
      <c r="L807" s="86"/>
      <c r="M807" s="86"/>
      <c r="N807" s="86"/>
      <c r="O807" s="86"/>
      <c r="P807" s="86"/>
      <c r="Q807" s="86"/>
      <c r="R807" s="86"/>
      <c r="S807" s="86"/>
      <c r="T807" s="86"/>
      <c r="U807" s="86"/>
      <c r="V807" s="86"/>
      <c r="W807" s="86"/>
      <c r="X807" s="86"/>
      <c r="Y807" s="86"/>
    </row>
    <row r="808" spans="2:25" ht="15.75" customHeight="1" x14ac:dyDescent="0.2">
      <c r="B808" s="86"/>
      <c r="C808" s="86"/>
      <c r="D808" s="86"/>
      <c r="E808" s="86"/>
      <c r="F808" s="86"/>
      <c r="G808" s="86"/>
      <c r="H808" s="86"/>
      <c r="I808" s="86"/>
      <c r="J808" s="86"/>
      <c r="K808" s="86"/>
      <c r="L808" s="86"/>
      <c r="M808" s="86"/>
      <c r="N808" s="86"/>
      <c r="O808" s="86"/>
      <c r="P808" s="86"/>
      <c r="Q808" s="86"/>
      <c r="R808" s="86"/>
      <c r="S808" s="86"/>
      <c r="T808" s="86"/>
      <c r="U808" s="86"/>
      <c r="V808" s="86"/>
      <c r="W808" s="86"/>
      <c r="X808" s="86"/>
      <c r="Y808" s="86"/>
    </row>
    <row r="809" spans="2:25" ht="15.75" customHeight="1" x14ac:dyDescent="0.2">
      <c r="B809" s="86"/>
      <c r="C809" s="86"/>
      <c r="D809" s="86"/>
      <c r="E809" s="86"/>
      <c r="F809" s="86"/>
      <c r="G809" s="86"/>
      <c r="H809" s="86"/>
      <c r="I809" s="86"/>
      <c r="J809" s="86"/>
      <c r="K809" s="86"/>
      <c r="L809" s="86"/>
      <c r="M809" s="86"/>
      <c r="N809" s="86"/>
      <c r="O809" s="86"/>
      <c r="P809" s="86"/>
      <c r="Q809" s="86"/>
      <c r="R809" s="86"/>
      <c r="S809" s="86"/>
      <c r="T809" s="86"/>
      <c r="U809" s="86"/>
      <c r="V809" s="86"/>
      <c r="W809" s="86"/>
      <c r="X809" s="86"/>
      <c r="Y809" s="86"/>
    </row>
    <row r="810" spans="2:25" ht="15.75" customHeight="1" x14ac:dyDescent="0.2">
      <c r="B810" s="86"/>
      <c r="C810" s="86"/>
      <c r="D810" s="86"/>
      <c r="E810" s="86"/>
      <c r="F810" s="86"/>
      <c r="G810" s="86"/>
      <c r="H810" s="86"/>
      <c r="I810" s="86"/>
      <c r="J810" s="86"/>
      <c r="K810" s="86"/>
      <c r="L810" s="86"/>
      <c r="M810" s="86"/>
      <c r="N810" s="86"/>
      <c r="O810" s="86"/>
      <c r="P810" s="86"/>
      <c r="Q810" s="86"/>
      <c r="R810" s="86"/>
      <c r="S810" s="86"/>
      <c r="T810" s="86"/>
      <c r="U810" s="86"/>
      <c r="V810" s="86"/>
      <c r="W810" s="86"/>
      <c r="X810" s="86"/>
      <c r="Y810" s="86"/>
    </row>
    <row r="811" spans="2:25" ht="15.75" customHeight="1" x14ac:dyDescent="0.2">
      <c r="B811" s="86"/>
      <c r="C811" s="86"/>
      <c r="D811" s="86"/>
      <c r="E811" s="86"/>
      <c r="F811" s="86"/>
      <c r="G811" s="86"/>
      <c r="H811" s="86"/>
      <c r="I811" s="86"/>
      <c r="J811" s="86"/>
      <c r="K811" s="86"/>
      <c r="L811" s="86"/>
      <c r="M811" s="86"/>
      <c r="N811" s="86"/>
      <c r="O811" s="86"/>
      <c r="P811" s="86"/>
      <c r="Q811" s="86"/>
      <c r="R811" s="86"/>
      <c r="S811" s="86"/>
      <c r="T811" s="86"/>
      <c r="U811" s="86"/>
      <c r="V811" s="86"/>
      <c r="W811" s="86"/>
      <c r="X811" s="86"/>
      <c r="Y811" s="86"/>
    </row>
    <row r="812" spans="2:25" ht="15.75" customHeight="1" x14ac:dyDescent="0.2">
      <c r="B812" s="86"/>
      <c r="C812" s="86"/>
      <c r="D812" s="86"/>
      <c r="E812" s="86"/>
      <c r="F812" s="86"/>
      <c r="G812" s="86"/>
      <c r="H812" s="86"/>
      <c r="I812" s="86"/>
      <c r="J812" s="86"/>
      <c r="K812" s="86"/>
      <c r="L812" s="86"/>
      <c r="M812" s="86"/>
      <c r="N812" s="86"/>
      <c r="O812" s="86"/>
      <c r="P812" s="86"/>
      <c r="Q812" s="86"/>
      <c r="R812" s="86"/>
      <c r="S812" s="86"/>
      <c r="T812" s="86"/>
      <c r="U812" s="86"/>
      <c r="V812" s="86"/>
      <c r="W812" s="86"/>
      <c r="X812" s="86"/>
      <c r="Y812" s="86"/>
    </row>
    <row r="813" spans="2:25" ht="15.75" customHeight="1" x14ac:dyDescent="0.2">
      <c r="B813" s="86"/>
      <c r="C813" s="86"/>
      <c r="D813" s="86"/>
      <c r="E813" s="86"/>
      <c r="F813" s="86"/>
      <c r="G813" s="86"/>
      <c r="H813" s="86"/>
      <c r="I813" s="86"/>
      <c r="J813" s="86"/>
      <c r="K813" s="86"/>
      <c r="L813" s="86"/>
      <c r="M813" s="86"/>
      <c r="N813" s="86"/>
      <c r="O813" s="86"/>
      <c r="P813" s="86"/>
      <c r="Q813" s="86"/>
      <c r="R813" s="86"/>
      <c r="S813" s="86"/>
      <c r="T813" s="86"/>
      <c r="U813" s="86"/>
      <c r="V813" s="86"/>
      <c r="W813" s="86"/>
      <c r="X813" s="86"/>
      <c r="Y813" s="86"/>
    </row>
    <row r="814" spans="2:25" ht="15.75" customHeight="1" x14ac:dyDescent="0.2">
      <c r="B814" s="86"/>
      <c r="C814" s="86"/>
      <c r="D814" s="86"/>
      <c r="E814" s="86"/>
      <c r="F814" s="86"/>
      <c r="G814" s="86"/>
      <c r="H814" s="86"/>
      <c r="I814" s="86"/>
      <c r="J814" s="86"/>
      <c r="K814" s="86"/>
      <c r="L814" s="86"/>
      <c r="M814" s="86"/>
      <c r="N814" s="86"/>
      <c r="O814" s="86"/>
      <c r="P814" s="86"/>
      <c r="Q814" s="86"/>
      <c r="R814" s="86"/>
      <c r="S814" s="86"/>
      <c r="T814" s="86"/>
      <c r="U814" s="86"/>
      <c r="V814" s="86"/>
      <c r="W814" s="86"/>
      <c r="X814" s="86"/>
      <c r="Y814" s="86"/>
    </row>
    <row r="815" spans="2:25" ht="15.75" customHeight="1" x14ac:dyDescent="0.2">
      <c r="B815" s="86"/>
      <c r="C815" s="86"/>
      <c r="D815" s="86"/>
      <c r="E815" s="86"/>
      <c r="F815" s="86"/>
      <c r="G815" s="86"/>
      <c r="H815" s="86"/>
      <c r="I815" s="86"/>
      <c r="J815" s="86"/>
      <c r="K815" s="86"/>
      <c r="L815" s="86"/>
      <c r="M815" s="86"/>
      <c r="N815" s="86"/>
      <c r="O815" s="86"/>
      <c r="P815" s="86"/>
      <c r="Q815" s="86"/>
      <c r="R815" s="86"/>
      <c r="S815" s="86"/>
      <c r="T815" s="86"/>
      <c r="U815" s="86"/>
      <c r="V815" s="86"/>
      <c r="W815" s="86"/>
      <c r="X815" s="86"/>
      <c r="Y815" s="86"/>
    </row>
    <row r="816" spans="2:25" ht="15.75" customHeight="1" x14ac:dyDescent="0.2">
      <c r="B816" s="86"/>
      <c r="C816" s="86"/>
      <c r="D816" s="86"/>
      <c r="E816" s="86"/>
      <c r="F816" s="86"/>
      <c r="G816" s="86"/>
      <c r="H816" s="86"/>
      <c r="I816" s="86"/>
      <c r="J816" s="86"/>
      <c r="K816" s="86"/>
      <c r="L816" s="86"/>
      <c r="M816" s="86"/>
      <c r="N816" s="86"/>
      <c r="O816" s="86"/>
      <c r="P816" s="86"/>
      <c r="Q816" s="86"/>
      <c r="R816" s="86"/>
      <c r="S816" s="86"/>
      <c r="T816" s="86"/>
      <c r="U816" s="86"/>
      <c r="V816" s="86"/>
      <c r="W816" s="86"/>
      <c r="X816" s="86"/>
      <c r="Y816" s="86"/>
    </row>
    <row r="817" spans="2:25" ht="15.75" customHeight="1" x14ac:dyDescent="0.2">
      <c r="B817" s="86"/>
      <c r="C817" s="86"/>
      <c r="D817" s="86"/>
      <c r="E817" s="86"/>
      <c r="F817" s="86"/>
      <c r="G817" s="86"/>
      <c r="H817" s="86"/>
      <c r="I817" s="86"/>
      <c r="J817" s="86"/>
      <c r="K817" s="86"/>
      <c r="L817" s="86"/>
      <c r="M817" s="86"/>
      <c r="N817" s="86"/>
      <c r="O817" s="86"/>
      <c r="P817" s="86"/>
      <c r="Q817" s="86"/>
      <c r="R817" s="86"/>
      <c r="S817" s="86"/>
      <c r="T817" s="86"/>
      <c r="U817" s="86"/>
      <c r="V817" s="86"/>
      <c r="W817" s="86"/>
      <c r="X817" s="86"/>
      <c r="Y817" s="86"/>
    </row>
    <row r="818" spans="2:25" ht="15.75" customHeight="1" x14ac:dyDescent="0.2">
      <c r="B818" s="86"/>
      <c r="C818" s="86"/>
      <c r="D818" s="86"/>
      <c r="E818" s="86"/>
      <c r="F818" s="86"/>
      <c r="G818" s="86"/>
      <c r="H818" s="86"/>
      <c r="I818" s="86"/>
      <c r="J818" s="86"/>
      <c r="K818" s="86"/>
      <c r="L818" s="86"/>
      <c r="M818" s="86"/>
      <c r="N818" s="86"/>
      <c r="O818" s="86"/>
      <c r="P818" s="86"/>
      <c r="Q818" s="86"/>
      <c r="R818" s="86"/>
      <c r="S818" s="86"/>
      <c r="T818" s="86"/>
      <c r="U818" s="86"/>
      <c r="V818" s="86"/>
      <c r="W818" s="86"/>
      <c r="X818" s="86"/>
      <c r="Y818" s="86"/>
    </row>
    <row r="819" spans="2:25" ht="15.75" customHeight="1" x14ac:dyDescent="0.2">
      <c r="B819" s="86"/>
      <c r="C819" s="86"/>
      <c r="D819" s="86"/>
      <c r="E819" s="86"/>
      <c r="F819" s="86"/>
      <c r="G819" s="86"/>
      <c r="H819" s="86"/>
      <c r="I819" s="86"/>
      <c r="J819" s="86"/>
      <c r="K819" s="86"/>
      <c r="L819" s="86"/>
      <c r="M819" s="86"/>
      <c r="N819" s="86"/>
      <c r="O819" s="86"/>
      <c r="P819" s="86"/>
      <c r="Q819" s="86"/>
      <c r="R819" s="86"/>
      <c r="S819" s="86"/>
      <c r="T819" s="86"/>
      <c r="U819" s="86"/>
      <c r="V819" s="86"/>
      <c r="W819" s="86"/>
      <c r="X819" s="86"/>
      <c r="Y819" s="86"/>
    </row>
    <row r="820" spans="2:25" ht="15.75" customHeight="1" x14ac:dyDescent="0.2">
      <c r="B820" s="86"/>
      <c r="C820" s="86"/>
      <c r="D820" s="86"/>
      <c r="E820" s="86"/>
      <c r="F820" s="86"/>
      <c r="G820" s="86"/>
      <c r="H820" s="86"/>
      <c r="I820" s="86"/>
      <c r="J820" s="86"/>
      <c r="K820" s="86"/>
      <c r="L820" s="86"/>
      <c r="M820" s="86"/>
      <c r="N820" s="86"/>
      <c r="O820" s="86"/>
      <c r="P820" s="86"/>
      <c r="Q820" s="86"/>
      <c r="R820" s="86"/>
      <c r="S820" s="86"/>
      <c r="T820" s="86"/>
      <c r="U820" s="86"/>
      <c r="V820" s="86"/>
      <c r="W820" s="86"/>
      <c r="X820" s="86"/>
      <c r="Y820" s="86"/>
    </row>
    <row r="821" spans="2:25" ht="15.75" customHeight="1" x14ac:dyDescent="0.2">
      <c r="B821" s="86"/>
      <c r="C821" s="86"/>
      <c r="D821" s="86"/>
      <c r="E821" s="86"/>
      <c r="F821" s="86"/>
      <c r="G821" s="86"/>
      <c r="H821" s="86"/>
      <c r="I821" s="86"/>
      <c r="J821" s="86"/>
      <c r="K821" s="86"/>
      <c r="L821" s="86"/>
      <c r="M821" s="86"/>
      <c r="N821" s="86"/>
      <c r="O821" s="86"/>
      <c r="P821" s="86"/>
      <c r="Q821" s="86"/>
      <c r="R821" s="86"/>
      <c r="S821" s="86"/>
      <c r="T821" s="86"/>
      <c r="U821" s="86"/>
      <c r="V821" s="86"/>
      <c r="W821" s="86"/>
      <c r="X821" s="86"/>
      <c r="Y821" s="86"/>
    </row>
    <row r="822" spans="2:25" ht="15.75" customHeight="1" x14ac:dyDescent="0.2">
      <c r="B822" s="86"/>
      <c r="C822" s="86"/>
      <c r="D822" s="86"/>
      <c r="E822" s="86"/>
      <c r="F822" s="86"/>
      <c r="G822" s="86"/>
      <c r="H822" s="86"/>
      <c r="I822" s="86"/>
      <c r="J822" s="86"/>
      <c r="K822" s="86"/>
      <c r="L822" s="86"/>
      <c r="M822" s="86"/>
      <c r="N822" s="86"/>
      <c r="O822" s="86"/>
      <c r="P822" s="86"/>
      <c r="Q822" s="86"/>
      <c r="R822" s="86"/>
      <c r="S822" s="86"/>
      <c r="T822" s="86"/>
      <c r="U822" s="86"/>
      <c r="V822" s="86"/>
      <c r="W822" s="86"/>
      <c r="X822" s="86"/>
      <c r="Y822" s="86"/>
    </row>
    <row r="823" spans="2:25" ht="15.75" customHeight="1" x14ac:dyDescent="0.2">
      <c r="B823" s="86"/>
      <c r="C823" s="86"/>
      <c r="D823" s="86"/>
      <c r="E823" s="86"/>
      <c r="F823" s="86"/>
      <c r="G823" s="86"/>
      <c r="H823" s="86"/>
      <c r="I823" s="86"/>
      <c r="J823" s="86"/>
      <c r="K823" s="86"/>
      <c r="L823" s="86"/>
      <c r="M823" s="86"/>
      <c r="N823" s="86"/>
      <c r="O823" s="86"/>
      <c r="P823" s="86"/>
      <c r="Q823" s="86"/>
      <c r="R823" s="86"/>
      <c r="S823" s="86"/>
      <c r="T823" s="86"/>
      <c r="U823" s="86"/>
      <c r="V823" s="86"/>
      <c r="W823" s="86"/>
      <c r="X823" s="86"/>
      <c r="Y823" s="86"/>
    </row>
    <row r="824" spans="2:25" ht="15.75" customHeight="1" x14ac:dyDescent="0.2">
      <c r="B824" s="86"/>
      <c r="C824" s="86"/>
      <c r="D824" s="86"/>
      <c r="E824" s="86"/>
      <c r="F824" s="86"/>
      <c r="G824" s="86"/>
      <c r="H824" s="86"/>
      <c r="I824" s="86"/>
      <c r="J824" s="86"/>
      <c r="K824" s="86"/>
      <c r="L824" s="86"/>
      <c r="M824" s="86"/>
      <c r="N824" s="86"/>
      <c r="O824" s="86"/>
      <c r="P824" s="86"/>
      <c r="Q824" s="86"/>
      <c r="R824" s="86"/>
      <c r="S824" s="86"/>
      <c r="T824" s="86"/>
      <c r="U824" s="86"/>
      <c r="V824" s="86"/>
      <c r="W824" s="86"/>
      <c r="X824" s="86"/>
      <c r="Y824" s="86"/>
    </row>
    <row r="825" spans="2:25" ht="15.75" customHeight="1" x14ac:dyDescent="0.2">
      <c r="B825" s="86"/>
      <c r="C825" s="86"/>
      <c r="D825" s="86"/>
      <c r="E825" s="86"/>
      <c r="F825" s="86"/>
      <c r="G825" s="86"/>
      <c r="H825" s="86"/>
      <c r="I825" s="86"/>
      <c r="J825" s="86"/>
      <c r="K825" s="86"/>
      <c r="L825" s="86"/>
      <c r="M825" s="86"/>
      <c r="N825" s="86"/>
      <c r="O825" s="86"/>
      <c r="P825" s="86"/>
      <c r="Q825" s="86"/>
      <c r="R825" s="86"/>
      <c r="S825" s="86"/>
      <c r="T825" s="86"/>
      <c r="U825" s="86"/>
      <c r="V825" s="86"/>
      <c r="W825" s="86"/>
      <c r="X825" s="86"/>
      <c r="Y825" s="86"/>
    </row>
    <row r="826" spans="2:25" ht="15.75" customHeight="1" x14ac:dyDescent="0.2">
      <c r="B826" s="86"/>
      <c r="C826" s="86"/>
      <c r="D826" s="86"/>
      <c r="E826" s="86"/>
      <c r="F826" s="86"/>
      <c r="G826" s="86"/>
      <c r="H826" s="86"/>
      <c r="I826" s="86"/>
      <c r="J826" s="86"/>
      <c r="K826" s="86"/>
      <c r="L826" s="86"/>
      <c r="M826" s="86"/>
      <c r="N826" s="86"/>
      <c r="O826" s="86"/>
      <c r="P826" s="86"/>
      <c r="Q826" s="86"/>
      <c r="R826" s="86"/>
      <c r="S826" s="86"/>
      <c r="T826" s="86"/>
      <c r="U826" s="86"/>
      <c r="V826" s="86"/>
      <c r="W826" s="86"/>
      <c r="X826" s="86"/>
      <c r="Y826" s="86"/>
    </row>
    <row r="827" spans="2:25" ht="15.75" customHeight="1" x14ac:dyDescent="0.2">
      <c r="B827" s="86"/>
      <c r="C827" s="86"/>
      <c r="D827" s="86"/>
      <c r="E827" s="86"/>
      <c r="F827" s="86"/>
      <c r="G827" s="86"/>
      <c r="H827" s="86"/>
      <c r="I827" s="86"/>
      <c r="J827" s="86"/>
      <c r="K827" s="86"/>
      <c r="L827" s="86"/>
      <c r="M827" s="86"/>
      <c r="N827" s="86"/>
      <c r="O827" s="86"/>
      <c r="P827" s="86"/>
      <c r="Q827" s="86"/>
      <c r="R827" s="86"/>
      <c r="S827" s="86"/>
      <c r="T827" s="86"/>
      <c r="U827" s="86"/>
      <c r="V827" s="86"/>
      <c r="W827" s="86"/>
      <c r="X827" s="86"/>
      <c r="Y827" s="86"/>
    </row>
    <row r="828" spans="2:25" ht="15.75" customHeight="1" x14ac:dyDescent="0.2">
      <c r="B828" s="86"/>
      <c r="C828" s="86"/>
      <c r="D828" s="86"/>
      <c r="E828" s="86"/>
      <c r="F828" s="86"/>
      <c r="G828" s="86"/>
      <c r="H828" s="86"/>
      <c r="I828" s="86"/>
      <c r="J828" s="86"/>
      <c r="K828" s="86"/>
      <c r="L828" s="86"/>
      <c r="M828" s="86"/>
      <c r="N828" s="86"/>
      <c r="O828" s="86"/>
      <c r="P828" s="86"/>
      <c r="Q828" s="86"/>
      <c r="R828" s="86"/>
      <c r="S828" s="86"/>
      <c r="T828" s="86"/>
      <c r="U828" s="86"/>
      <c r="V828" s="86"/>
      <c r="W828" s="86"/>
      <c r="X828" s="86"/>
      <c r="Y828" s="86"/>
    </row>
    <row r="829" spans="2:25" ht="15.75" customHeight="1" x14ac:dyDescent="0.2">
      <c r="B829" s="86"/>
      <c r="C829" s="86"/>
      <c r="D829" s="86"/>
      <c r="E829" s="86"/>
      <c r="F829" s="86"/>
      <c r="G829" s="86"/>
      <c r="H829" s="86"/>
      <c r="I829" s="86"/>
      <c r="J829" s="86"/>
      <c r="K829" s="86"/>
      <c r="L829" s="86"/>
      <c r="M829" s="86"/>
      <c r="N829" s="86"/>
      <c r="O829" s="86"/>
      <c r="P829" s="86"/>
      <c r="Q829" s="86"/>
      <c r="R829" s="86"/>
      <c r="S829" s="86"/>
      <c r="T829" s="86"/>
      <c r="U829" s="86"/>
      <c r="V829" s="86"/>
      <c r="W829" s="86"/>
      <c r="X829" s="86"/>
      <c r="Y829" s="86"/>
    </row>
    <row r="830" spans="2:25" ht="15.75" customHeight="1" x14ac:dyDescent="0.2">
      <c r="B830" s="86"/>
      <c r="C830" s="86"/>
      <c r="D830" s="86"/>
      <c r="E830" s="86"/>
      <c r="F830" s="86"/>
      <c r="G830" s="86"/>
      <c r="H830" s="86"/>
      <c r="I830" s="86"/>
      <c r="J830" s="86"/>
      <c r="K830" s="86"/>
      <c r="L830" s="86"/>
      <c r="M830" s="86"/>
      <c r="N830" s="86"/>
      <c r="O830" s="86"/>
      <c r="P830" s="86"/>
      <c r="Q830" s="86"/>
      <c r="R830" s="86"/>
      <c r="S830" s="86"/>
      <c r="T830" s="86"/>
      <c r="U830" s="86"/>
      <c r="V830" s="86"/>
      <c r="W830" s="86"/>
      <c r="X830" s="86"/>
      <c r="Y830" s="86"/>
    </row>
    <row r="831" spans="2:25" ht="15.75" customHeight="1" x14ac:dyDescent="0.2">
      <c r="B831" s="86"/>
      <c r="C831" s="86"/>
      <c r="D831" s="86"/>
      <c r="E831" s="86"/>
      <c r="F831" s="86"/>
      <c r="G831" s="86"/>
      <c r="H831" s="86"/>
      <c r="I831" s="86"/>
      <c r="J831" s="86"/>
      <c r="K831" s="86"/>
      <c r="L831" s="86"/>
      <c r="M831" s="86"/>
      <c r="N831" s="86"/>
      <c r="O831" s="86"/>
      <c r="P831" s="86"/>
      <c r="Q831" s="86"/>
      <c r="R831" s="86"/>
      <c r="S831" s="86"/>
      <c r="T831" s="86"/>
      <c r="U831" s="86"/>
      <c r="V831" s="86"/>
      <c r="W831" s="86"/>
      <c r="X831" s="86"/>
      <c r="Y831" s="86"/>
    </row>
    <row r="832" spans="2:25" ht="15.75" customHeight="1" x14ac:dyDescent="0.2">
      <c r="B832" s="86"/>
      <c r="C832" s="86"/>
      <c r="D832" s="86"/>
      <c r="E832" s="86"/>
      <c r="F832" s="86"/>
      <c r="G832" s="86"/>
      <c r="H832" s="86"/>
      <c r="I832" s="86"/>
      <c r="J832" s="86"/>
      <c r="K832" s="86"/>
      <c r="L832" s="86"/>
      <c r="M832" s="86"/>
      <c r="N832" s="86"/>
      <c r="O832" s="86"/>
      <c r="P832" s="86"/>
      <c r="Q832" s="86"/>
      <c r="R832" s="86"/>
      <c r="S832" s="86"/>
      <c r="T832" s="86"/>
      <c r="U832" s="86"/>
      <c r="V832" s="86"/>
      <c r="W832" s="86"/>
      <c r="X832" s="86"/>
      <c r="Y832" s="86"/>
    </row>
    <row r="833" spans="2:25" ht="15.75" customHeight="1" x14ac:dyDescent="0.2">
      <c r="B833" s="86"/>
      <c r="C833" s="86"/>
      <c r="D833" s="86"/>
      <c r="E833" s="86"/>
      <c r="F833" s="86"/>
      <c r="G833" s="86"/>
      <c r="H833" s="86"/>
      <c r="I833" s="86"/>
      <c r="J833" s="86"/>
      <c r="K833" s="86"/>
      <c r="L833" s="86"/>
      <c r="M833" s="86"/>
      <c r="N833" s="86"/>
      <c r="O833" s="86"/>
      <c r="P833" s="86"/>
      <c r="Q833" s="86"/>
      <c r="R833" s="86"/>
      <c r="S833" s="86"/>
      <c r="T833" s="86"/>
      <c r="U833" s="86"/>
      <c r="V833" s="86"/>
      <c r="W833" s="86"/>
      <c r="X833" s="86"/>
      <c r="Y833" s="86"/>
    </row>
    <row r="834" spans="2:25" ht="15.75" customHeight="1" x14ac:dyDescent="0.2">
      <c r="B834" s="86"/>
      <c r="C834" s="86"/>
      <c r="D834" s="86"/>
      <c r="E834" s="86"/>
      <c r="F834" s="86"/>
      <c r="G834" s="86"/>
      <c r="H834" s="86"/>
      <c r="I834" s="86"/>
      <c r="J834" s="86"/>
      <c r="K834" s="86"/>
      <c r="L834" s="86"/>
      <c r="M834" s="86"/>
      <c r="N834" s="86"/>
      <c r="O834" s="86"/>
      <c r="P834" s="86"/>
      <c r="Q834" s="86"/>
      <c r="R834" s="86"/>
      <c r="S834" s="86"/>
      <c r="T834" s="86"/>
      <c r="U834" s="86"/>
      <c r="V834" s="86"/>
      <c r="W834" s="86"/>
      <c r="X834" s="86"/>
      <c r="Y834" s="86"/>
    </row>
    <row r="835" spans="2:25" ht="15.75" customHeight="1" x14ac:dyDescent="0.2">
      <c r="B835" s="86"/>
      <c r="C835" s="86"/>
      <c r="D835" s="86"/>
      <c r="E835" s="86"/>
      <c r="F835" s="86"/>
      <c r="G835" s="86"/>
      <c r="H835" s="86"/>
      <c r="I835" s="86"/>
      <c r="J835" s="86"/>
      <c r="K835" s="86"/>
      <c r="L835" s="86"/>
      <c r="M835" s="86"/>
      <c r="N835" s="86"/>
      <c r="O835" s="86"/>
      <c r="P835" s="86"/>
      <c r="Q835" s="86"/>
      <c r="R835" s="86"/>
      <c r="S835" s="86"/>
      <c r="T835" s="86"/>
      <c r="U835" s="86"/>
      <c r="V835" s="86"/>
      <c r="W835" s="86"/>
      <c r="X835" s="86"/>
      <c r="Y835" s="86"/>
    </row>
    <row r="836" spans="2:25" ht="15.75" customHeight="1" x14ac:dyDescent="0.2">
      <c r="B836" s="86"/>
      <c r="C836" s="86"/>
      <c r="D836" s="86"/>
      <c r="E836" s="86"/>
      <c r="F836" s="86"/>
      <c r="G836" s="86"/>
      <c r="H836" s="86"/>
      <c r="I836" s="86"/>
      <c r="J836" s="86"/>
      <c r="K836" s="86"/>
      <c r="L836" s="86"/>
      <c r="M836" s="86"/>
      <c r="N836" s="86"/>
      <c r="O836" s="86"/>
      <c r="P836" s="86"/>
      <c r="Q836" s="86"/>
      <c r="R836" s="86"/>
      <c r="S836" s="86"/>
      <c r="T836" s="86"/>
      <c r="U836" s="86"/>
      <c r="V836" s="86"/>
      <c r="W836" s="86"/>
      <c r="X836" s="86"/>
      <c r="Y836" s="86"/>
    </row>
    <row r="837" spans="2:25" ht="15.75" customHeight="1" x14ac:dyDescent="0.2">
      <c r="B837" s="86"/>
      <c r="C837" s="86"/>
      <c r="D837" s="86"/>
      <c r="E837" s="86"/>
      <c r="F837" s="86"/>
      <c r="G837" s="86"/>
      <c r="H837" s="86"/>
      <c r="I837" s="86"/>
      <c r="J837" s="86"/>
      <c r="K837" s="86"/>
      <c r="L837" s="86"/>
      <c r="M837" s="86"/>
      <c r="N837" s="86"/>
      <c r="O837" s="86"/>
      <c r="P837" s="86"/>
      <c r="Q837" s="86"/>
      <c r="R837" s="86"/>
      <c r="S837" s="86"/>
      <c r="T837" s="86"/>
      <c r="U837" s="86"/>
      <c r="V837" s="86"/>
      <c r="W837" s="86"/>
      <c r="X837" s="86"/>
      <c r="Y837" s="86"/>
    </row>
    <row r="838" spans="2:25" ht="15.75" customHeight="1" x14ac:dyDescent="0.2">
      <c r="B838" s="86"/>
      <c r="C838" s="86"/>
      <c r="D838" s="86"/>
      <c r="E838" s="86"/>
      <c r="F838" s="86"/>
      <c r="G838" s="86"/>
      <c r="H838" s="86"/>
      <c r="I838" s="86"/>
      <c r="J838" s="86"/>
      <c r="K838" s="86"/>
      <c r="L838" s="86"/>
      <c r="M838" s="86"/>
      <c r="N838" s="86"/>
      <c r="O838" s="86"/>
      <c r="P838" s="86"/>
      <c r="Q838" s="86"/>
      <c r="R838" s="86"/>
      <c r="S838" s="86"/>
      <c r="T838" s="86"/>
      <c r="U838" s="86"/>
      <c r="V838" s="86"/>
      <c r="W838" s="86"/>
      <c r="X838" s="86"/>
      <c r="Y838" s="86"/>
    </row>
    <row r="839" spans="2:25" ht="15.75" customHeight="1" x14ac:dyDescent="0.2">
      <c r="B839" s="86"/>
      <c r="C839" s="86"/>
      <c r="D839" s="86"/>
      <c r="E839" s="86"/>
      <c r="F839" s="86"/>
      <c r="G839" s="86"/>
      <c r="H839" s="86"/>
      <c r="I839" s="86"/>
      <c r="J839" s="86"/>
      <c r="K839" s="86"/>
      <c r="L839" s="86"/>
      <c r="M839" s="86"/>
      <c r="N839" s="86"/>
      <c r="O839" s="86"/>
      <c r="P839" s="86"/>
      <c r="Q839" s="86"/>
      <c r="R839" s="86"/>
      <c r="S839" s="86"/>
      <c r="T839" s="86"/>
      <c r="U839" s="86"/>
      <c r="V839" s="86"/>
      <c r="W839" s="86"/>
      <c r="X839" s="86"/>
      <c r="Y839" s="86"/>
    </row>
    <row r="840" spans="2:25" ht="15.75" customHeight="1" x14ac:dyDescent="0.2">
      <c r="B840" s="86"/>
      <c r="C840" s="86"/>
      <c r="D840" s="86"/>
      <c r="E840" s="86"/>
      <c r="F840" s="86"/>
      <c r="G840" s="86"/>
      <c r="H840" s="86"/>
      <c r="I840" s="86"/>
      <c r="J840" s="86"/>
      <c r="K840" s="86"/>
      <c r="L840" s="86"/>
      <c r="M840" s="86"/>
      <c r="N840" s="86"/>
      <c r="O840" s="86"/>
      <c r="P840" s="86"/>
      <c r="Q840" s="86"/>
      <c r="R840" s="86"/>
      <c r="S840" s="86"/>
      <c r="T840" s="86"/>
      <c r="U840" s="86"/>
      <c r="V840" s="86"/>
      <c r="W840" s="86"/>
      <c r="X840" s="86"/>
      <c r="Y840" s="86"/>
    </row>
    <row r="841" spans="2:25" ht="15.75" customHeight="1" x14ac:dyDescent="0.2">
      <c r="B841" s="86"/>
      <c r="C841" s="86"/>
      <c r="D841" s="86"/>
      <c r="E841" s="86"/>
      <c r="F841" s="86"/>
      <c r="G841" s="86"/>
      <c r="H841" s="86"/>
      <c r="I841" s="86"/>
      <c r="J841" s="86"/>
      <c r="K841" s="86"/>
      <c r="L841" s="86"/>
      <c r="M841" s="86"/>
      <c r="N841" s="86"/>
      <c r="O841" s="86"/>
      <c r="P841" s="86"/>
      <c r="Q841" s="86"/>
      <c r="R841" s="86"/>
      <c r="S841" s="86"/>
      <c r="T841" s="86"/>
      <c r="U841" s="86"/>
      <c r="V841" s="86"/>
      <c r="W841" s="86"/>
      <c r="X841" s="86"/>
      <c r="Y841" s="86"/>
    </row>
    <row r="842" spans="2:25" ht="15.75" customHeight="1" x14ac:dyDescent="0.2">
      <c r="B842" s="86"/>
      <c r="C842" s="86"/>
      <c r="D842" s="86"/>
      <c r="E842" s="86"/>
      <c r="F842" s="86"/>
      <c r="G842" s="86"/>
      <c r="H842" s="86"/>
      <c r="I842" s="86"/>
      <c r="J842" s="86"/>
      <c r="K842" s="86"/>
      <c r="L842" s="86"/>
      <c r="M842" s="86"/>
      <c r="N842" s="86"/>
      <c r="O842" s="86"/>
      <c r="P842" s="86"/>
      <c r="Q842" s="86"/>
      <c r="R842" s="86"/>
      <c r="S842" s="86"/>
      <c r="T842" s="86"/>
      <c r="U842" s="86"/>
      <c r="V842" s="86"/>
      <c r="W842" s="86"/>
      <c r="X842" s="86"/>
      <c r="Y842" s="86"/>
    </row>
    <row r="843" spans="2:25" ht="15.75" customHeight="1" x14ac:dyDescent="0.2">
      <c r="B843" s="86"/>
      <c r="C843" s="86"/>
      <c r="D843" s="86"/>
      <c r="E843" s="86"/>
      <c r="F843" s="86"/>
      <c r="G843" s="86"/>
      <c r="H843" s="86"/>
      <c r="I843" s="86"/>
      <c r="J843" s="86"/>
      <c r="K843" s="86"/>
      <c r="L843" s="86"/>
      <c r="M843" s="86"/>
      <c r="N843" s="86"/>
      <c r="O843" s="86"/>
      <c r="P843" s="86"/>
      <c r="Q843" s="86"/>
      <c r="R843" s="86"/>
      <c r="S843" s="86"/>
      <c r="T843" s="86"/>
      <c r="U843" s="86"/>
      <c r="V843" s="86"/>
      <c r="W843" s="86"/>
      <c r="X843" s="86"/>
      <c r="Y843" s="86"/>
    </row>
    <row r="844" spans="2:25" ht="15.75" customHeight="1" x14ac:dyDescent="0.2">
      <c r="B844" s="86"/>
      <c r="C844" s="86"/>
      <c r="D844" s="86"/>
      <c r="E844" s="86"/>
      <c r="F844" s="86"/>
      <c r="G844" s="86"/>
      <c r="H844" s="86"/>
      <c r="I844" s="86"/>
      <c r="J844" s="86"/>
      <c r="K844" s="86"/>
      <c r="L844" s="86"/>
      <c r="M844" s="86"/>
      <c r="N844" s="86"/>
      <c r="O844" s="86"/>
      <c r="P844" s="86"/>
      <c r="Q844" s="86"/>
      <c r="R844" s="86"/>
      <c r="S844" s="86"/>
      <c r="T844" s="86"/>
      <c r="U844" s="86"/>
      <c r="V844" s="86"/>
      <c r="W844" s="86"/>
      <c r="X844" s="86"/>
      <c r="Y844" s="86"/>
    </row>
    <row r="845" spans="2:25" ht="15.75" customHeight="1" x14ac:dyDescent="0.2"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  <c r="S845" s="86"/>
      <c r="T845" s="86"/>
      <c r="U845" s="86"/>
      <c r="V845" s="86"/>
      <c r="W845" s="86"/>
      <c r="X845" s="86"/>
      <c r="Y845" s="86"/>
    </row>
    <row r="846" spans="2:25" ht="15.75" customHeight="1" x14ac:dyDescent="0.2">
      <c r="B846" s="86"/>
      <c r="C846" s="86"/>
      <c r="D846" s="86"/>
      <c r="E846" s="86"/>
      <c r="F846" s="86"/>
      <c r="G846" s="86"/>
      <c r="H846" s="86"/>
      <c r="I846" s="86"/>
      <c r="J846" s="86"/>
      <c r="K846" s="86"/>
      <c r="L846" s="86"/>
      <c r="M846" s="86"/>
      <c r="N846" s="86"/>
      <c r="O846" s="86"/>
      <c r="P846" s="86"/>
      <c r="Q846" s="86"/>
      <c r="R846" s="86"/>
      <c r="S846" s="86"/>
      <c r="T846" s="86"/>
      <c r="U846" s="86"/>
      <c r="V846" s="86"/>
      <c r="W846" s="86"/>
      <c r="X846" s="86"/>
      <c r="Y846" s="86"/>
    </row>
    <row r="847" spans="2:25" ht="15.75" customHeight="1" x14ac:dyDescent="0.2">
      <c r="B847" s="86"/>
      <c r="C847" s="86"/>
      <c r="D847" s="86"/>
      <c r="E847" s="86"/>
      <c r="F847" s="86"/>
      <c r="G847" s="86"/>
      <c r="H847" s="86"/>
      <c r="I847" s="86"/>
      <c r="J847" s="86"/>
      <c r="K847" s="86"/>
      <c r="L847" s="86"/>
      <c r="M847" s="86"/>
      <c r="N847" s="86"/>
      <c r="O847" s="86"/>
      <c r="P847" s="86"/>
      <c r="Q847" s="86"/>
      <c r="R847" s="86"/>
      <c r="S847" s="86"/>
      <c r="T847" s="86"/>
      <c r="U847" s="86"/>
      <c r="V847" s="86"/>
      <c r="W847" s="86"/>
      <c r="X847" s="86"/>
      <c r="Y847" s="86"/>
    </row>
    <row r="848" spans="2:25" ht="15.75" customHeight="1" x14ac:dyDescent="0.2">
      <c r="B848" s="86"/>
      <c r="C848" s="86"/>
      <c r="D848" s="86"/>
      <c r="E848" s="86"/>
      <c r="F848" s="86"/>
      <c r="G848" s="86"/>
      <c r="H848" s="86"/>
      <c r="I848" s="86"/>
      <c r="J848" s="86"/>
      <c r="K848" s="86"/>
      <c r="L848" s="86"/>
      <c r="M848" s="86"/>
      <c r="N848" s="86"/>
      <c r="O848" s="86"/>
      <c r="P848" s="86"/>
      <c r="Q848" s="86"/>
      <c r="R848" s="86"/>
      <c r="S848" s="86"/>
      <c r="T848" s="86"/>
      <c r="U848" s="86"/>
      <c r="V848" s="86"/>
      <c r="W848" s="86"/>
      <c r="X848" s="86"/>
      <c r="Y848" s="86"/>
    </row>
    <row r="849" spans="2:25" ht="15.75" customHeight="1" x14ac:dyDescent="0.2">
      <c r="B849" s="86"/>
      <c r="C849" s="86"/>
      <c r="D849" s="86"/>
      <c r="E849" s="86"/>
      <c r="F849" s="86"/>
      <c r="G849" s="86"/>
      <c r="H849" s="86"/>
      <c r="I849" s="86"/>
      <c r="J849" s="86"/>
      <c r="K849" s="86"/>
      <c r="L849" s="86"/>
      <c r="M849" s="86"/>
      <c r="N849" s="86"/>
      <c r="O849" s="86"/>
      <c r="P849" s="86"/>
      <c r="Q849" s="86"/>
      <c r="R849" s="86"/>
      <c r="S849" s="86"/>
      <c r="T849" s="86"/>
      <c r="U849" s="86"/>
      <c r="V849" s="86"/>
      <c r="W849" s="86"/>
      <c r="X849" s="86"/>
      <c r="Y849" s="86"/>
    </row>
    <row r="850" spans="2:25" ht="15.75" customHeight="1" x14ac:dyDescent="0.2">
      <c r="B850" s="86"/>
      <c r="C850" s="86"/>
      <c r="D850" s="86"/>
      <c r="E850" s="86"/>
      <c r="F850" s="86"/>
      <c r="G850" s="86"/>
      <c r="H850" s="86"/>
      <c r="I850" s="86"/>
      <c r="J850" s="86"/>
      <c r="K850" s="86"/>
      <c r="L850" s="86"/>
      <c r="M850" s="86"/>
      <c r="N850" s="86"/>
      <c r="O850" s="86"/>
      <c r="P850" s="86"/>
      <c r="Q850" s="86"/>
      <c r="R850" s="86"/>
      <c r="S850" s="86"/>
      <c r="T850" s="86"/>
      <c r="U850" s="86"/>
      <c r="V850" s="86"/>
      <c r="W850" s="86"/>
      <c r="X850" s="86"/>
      <c r="Y850" s="86"/>
    </row>
    <row r="851" spans="2:25" ht="15.75" customHeight="1" x14ac:dyDescent="0.2">
      <c r="B851" s="86"/>
      <c r="C851" s="86"/>
      <c r="D851" s="86"/>
      <c r="E851" s="86"/>
      <c r="F851" s="86"/>
      <c r="G851" s="86"/>
      <c r="H851" s="86"/>
      <c r="I851" s="86"/>
      <c r="J851" s="86"/>
      <c r="K851" s="86"/>
      <c r="L851" s="86"/>
      <c r="M851" s="86"/>
      <c r="N851" s="86"/>
      <c r="O851" s="86"/>
      <c r="P851" s="86"/>
      <c r="Q851" s="86"/>
      <c r="R851" s="86"/>
      <c r="S851" s="86"/>
      <c r="T851" s="86"/>
      <c r="U851" s="86"/>
      <c r="V851" s="86"/>
      <c r="W851" s="86"/>
      <c r="X851" s="86"/>
      <c r="Y851" s="86"/>
    </row>
    <row r="852" spans="2:25" ht="15.75" customHeight="1" x14ac:dyDescent="0.2">
      <c r="B852" s="86"/>
      <c r="C852" s="86"/>
      <c r="D852" s="86"/>
      <c r="E852" s="86"/>
      <c r="F852" s="86"/>
      <c r="G852" s="86"/>
      <c r="H852" s="86"/>
      <c r="I852" s="86"/>
      <c r="J852" s="86"/>
      <c r="K852" s="86"/>
      <c r="L852" s="86"/>
      <c r="M852" s="86"/>
      <c r="N852" s="86"/>
      <c r="O852" s="86"/>
      <c r="P852" s="86"/>
      <c r="Q852" s="86"/>
      <c r="R852" s="86"/>
      <c r="S852" s="86"/>
      <c r="T852" s="86"/>
      <c r="U852" s="86"/>
      <c r="V852" s="86"/>
      <c r="W852" s="86"/>
      <c r="X852" s="86"/>
      <c r="Y852" s="86"/>
    </row>
    <row r="853" spans="2:25" ht="15.75" customHeight="1" x14ac:dyDescent="0.2">
      <c r="B853" s="86"/>
      <c r="C853" s="86"/>
      <c r="D853" s="86"/>
      <c r="E853" s="86"/>
      <c r="F853" s="86"/>
      <c r="G853" s="86"/>
      <c r="H853" s="86"/>
      <c r="I853" s="86"/>
      <c r="J853" s="86"/>
      <c r="K853" s="86"/>
      <c r="L853" s="86"/>
      <c r="M853" s="86"/>
      <c r="N853" s="86"/>
      <c r="O853" s="86"/>
      <c r="P853" s="86"/>
      <c r="Q853" s="86"/>
      <c r="R853" s="86"/>
      <c r="S853" s="86"/>
      <c r="T853" s="86"/>
      <c r="U853" s="86"/>
      <c r="V853" s="86"/>
      <c r="W853" s="86"/>
      <c r="X853" s="86"/>
      <c r="Y853" s="86"/>
    </row>
    <row r="854" spans="2:25" ht="15.75" customHeight="1" x14ac:dyDescent="0.2">
      <c r="B854" s="86"/>
      <c r="C854" s="86"/>
      <c r="D854" s="86"/>
      <c r="E854" s="86"/>
      <c r="F854" s="86"/>
      <c r="G854" s="86"/>
      <c r="H854" s="86"/>
      <c r="I854" s="86"/>
      <c r="J854" s="86"/>
      <c r="K854" s="86"/>
      <c r="L854" s="86"/>
      <c r="M854" s="86"/>
      <c r="N854" s="86"/>
      <c r="O854" s="86"/>
      <c r="P854" s="86"/>
      <c r="Q854" s="86"/>
      <c r="R854" s="86"/>
      <c r="S854" s="86"/>
      <c r="T854" s="86"/>
      <c r="U854" s="86"/>
      <c r="V854" s="86"/>
      <c r="W854" s="86"/>
      <c r="X854" s="86"/>
      <c r="Y854" s="86"/>
    </row>
    <row r="855" spans="2:25" ht="15.75" customHeight="1" x14ac:dyDescent="0.2">
      <c r="B855" s="86"/>
      <c r="C855" s="86"/>
      <c r="D855" s="86"/>
      <c r="E855" s="86"/>
      <c r="F855" s="86"/>
      <c r="G855" s="86"/>
      <c r="H855" s="86"/>
      <c r="I855" s="86"/>
      <c r="J855" s="86"/>
      <c r="K855" s="86"/>
      <c r="L855" s="86"/>
      <c r="M855" s="86"/>
      <c r="N855" s="86"/>
      <c r="O855" s="86"/>
      <c r="P855" s="86"/>
      <c r="Q855" s="86"/>
      <c r="R855" s="86"/>
      <c r="S855" s="86"/>
      <c r="T855" s="86"/>
      <c r="U855" s="86"/>
      <c r="V855" s="86"/>
      <c r="W855" s="86"/>
      <c r="X855" s="86"/>
      <c r="Y855" s="86"/>
    </row>
    <row r="856" spans="2:25" ht="15.75" customHeight="1" x14ac:dyDescent="0.2">
      <c r="B856" s="86"/>
      <c r="C856" s="86"/>
      <c r="D856" s="86"/>
      <c r="E856" s="86"/>
      <c r="F856" s="86"/>
      <c r="G856" s="86"/>
      <c r="H856" s="86"/>
      <c r="I856" s="86"/>
      <c r="J856" s="86"/>
      <c r="K856" s="86"/>
      <c r="L856" s="86"/>
      <c r="M856" s="86"/>
      <c r="N856" s="86"/>
      <c r="O856" s="86"/>
      <c r="P856" s="86"/>
      <c r="Q856" s="86"/>
      <c r="R856" s="86"/>
      <c r="S856" s="86"/>
      <c r="T856" s="86"/>
      <c r="U856" s="86"/>
      <c r="V856" s="86"/>
      <c r="W856" s="86"/>
      <c r="X856" s="86"/>
      <c r="Y856" s="86"/>
    </row>
    <row r="857" spans="2:25" ht="15.75" customHeight="1" x14ac:dyDescent="0.2">
      <c r="B857" s="86"/>
      <c r="C857" s="86"/>
      <c r="D857" s="86"/>
      <c r="E857" s="86"/>
      <c r="F857" s="86"/>
      <c r="G857" s="86"/>
      <c r="H857" s="86"/>
      <c r="I857" s="86"/>
      <c r="J857" s="86"/>
      <c r="K857" s="86"/>
      <c r="L857" s="86"/>
      <c r="M857" s="86"/>
      <c r="N857" s="86"/>
      <c r="O857" s="86"/>
      <c r="P857" s="86"/>
      <c r="Q857" s="86"/>
      <c r="R857" s="86"/>
      <c r="S857" s="86"/>
      <c r="T857" s="86"/>
      <c r="U857" s="86"/>
      <c r="V857" s="86"/>
      <c r="W857" s="86"/>
      <c r="X857" s="86"/>
      <c r="Y857" s="86"/>
    </row>
    <row r="858" spans="2:25" ht="15.75" customHeight="1" x14ac:dyDescent="0.2">
      <c r="B858" s="86"/>
      <c r="C858" s="86"/>
      <c r="D858" s="86"/>
      <c r="E858" s="86"/>
      <c r="F858" s="86"/>
      <c r="G858" s="86"/>
      <c r="H858" s="86"/>
      <c r="I858" s="86"/>
      <c r="J858" s="86"/>
      <c r="K858" s="86"/>
      <c r="L858" s="86"/>
      <c r="M858" s="86"/>
      <c r="N858" s="86"/>
      <c r="O858" s="86"/>
      <c r="P858" s="86"/>
      <c r="Q858" s="86"/>
      <c r="R858" s="86"/>
      <c r="S858" s="86"/>
      <c r="T858" s="86"/>
      <c r="U858" s="86"/>
      <c r="V858" s="86"/>
      <c r="W858" s="86"/>
      <c r="X858" s="86"/>
      <c r="Y858" s="86"/>
    </row>
    <row r="859" spans="2:25" ht="15.75" customHeight="1" x14ac:dyDescent="0.2">
      <c r="B859" s="86"/>
      <c r="C859" s="86"/>
      <c r="D859" s="86"/>
      <c r="E859" s="86"/>
      <c r="F859" s="86"/>
      <c r="G859" s="86"/>
      <c r="H859" s="86"/>
      <c r="I859" s="86"/>
      <c r="J859" s="86"/>
      <c r="K859" s="86"/>
      <c r="L859" s="86"/>
      <c r="M859" s="86"/>
      <c r="N859" s="86"/>
      <c r="O859" s="86"/>
      <c r="P859" s="86"/>
      <c r="Q859" s="86"/>
      <c r="R859" s="86"/>
      <c r="S859" s="86"/>
      <c r="T859" s="86"/>
      <c r="U859" s="86"/>
      <c r="V859" s="86"/>
      <c r="W859" s="86"/>
      <c r="X859" s="86"/>
      <c r="Y859" s="86"/>
    </row>
    <row r="860" spans="2:25" ht="15.75" customHeight="1" x14ac:dyDescent="0.2">
      <c r="B860" s="86"/>
      <c r="C860" s="86"/>
      <c r="D860" s="86"/>
      <c r="E860" s="86"/>
      <c r="F860" s="86"/>
      <c r="G860" s="86"/>
      <c r="H860" s="86"/>
      <c r="I860" s="86"/>
      <c r="J860" s="86"/>
      <c r="K860" s="86"/>
      <c r="L860" s="86"/>
      <c r="M860" s="86"/>
      <c r="N860" s="86"/>
      <c r="O860" s="86"/>
      <c r="P860" s="86"/>
      <c r="Q860" s="86"/>
      <c r="R860" s="86"/>
      <c r="S860" s="86"/>
      <c r="T860" s="86"/>
      <c r="U860" s="86"/>
      <c r="V860" s="86"/>
      <c r="W860" s="86"/>
      <c r="X860" s="86"/>
      <c r="Y860" s="86"/>
    </row>
    <row r="861" spans="2:25" ht="15.75" customHeight="1" x14ac:dyDescent="0.2">
      <c r="B861" s="86"/>
      <c r="C861" s="86"/>
      <c r="D861" s="86"/>
      <c r="E861" s="86"/>
      <c r="F861" s="86"/>
      <c r="G861" s="86"/>
      <c r="H861" s="86"/>
      <c r="I861" s="86"/>
      <c r="J861" s="86"/>
      <c r="K861" s="86"/>
      <c r="L861" s="86"/>
      <c r="M861" s="86"/>
      <c r="N861" s="86"/>
      <c r="O861" s="86"/>
      <c r="P861" s="86"/>
      <c r="Q861" s="86"/>
      <c r="R861" s="86"/>
      <c r="S861" s="86"/>
      <c r="T861" s="86"/>
      <c r="U861" s="86"/>
      <c r="V861" s="86"/>
      <c r="W861" s="86"/>
      <c r="X861" s="86"/>
      <c r="Y861" s="86"/>
    </row>
    <row r="862" spans="2:25" ht="15.75" customHeight="1" x14ac:dyDescent="0.2">
      <c r="B862" s="86"/>
      <c r="C862" s="86"/>
      <c r="D862" s="86"/>
      <c r="E862" s="86"/>
      <c r="F862" s="86"/>
      <c r="G862" s="86"/>
      <c r="H862" s="86"/>
      <c r="I862" s="86"/>
      <c r="J862" s="86"/>
      <c r="K862" s="86"/>
      <c r="L862" s="86"/>
      <c r="M862" s="86"/>
      <c r="N862" s="86"/>
      <c r="O862" s="86"/>
      <c r="P862" s="86"/>
      <c r="Q862" s="86"/>
      <c r="R862" s="86"/>
      <c r="S862" s="86"/>
      <c r="T862" s="86"/>
      <c r="U862" s="86"/>
      <c r="V862" s="86"/>
      <c r="W862" s="86"/>
      <c r="X862" s="86"/>
      <c r="Y862" s="86"/>
    </row>
    <row r="863" spans="2:25" ht="15.75" customHeight="1" x14ac:dyDescent="0.2">
      <c r="B863" s="86"/>
      <c r="C863" s="86"/>
      <c r="D863" s="86"/>
      <c r="E863" s="86"/>
      <c r="F863" s="86"/>
      <c r="G863" s="86"/>
      <c r="H863" s="86"/>
      <c r="I863" s="86"/>
      <c r="J863" s="86"/>
      <c r="K863" s="86"/>
      <c r="L863" s="86"/>
      <c r="M863" s="86"/>
      <c r="N863" s="86"/>
      <c r="O863" s="86"/>
      <c r="P863" s="86"/>
      <c r="Q863" s="86"/>
      <c r="R863" s="86"/>
      <c r="S863" s="86"/>
      <c r="T863" s="86"/>
      <c r="U863" s="86"/>
      <c r="V863" s="86"/>
      <c r="W863" s="86"/>
      <c r="X863" s="86"/>
      <c r="Y863" s="86"/>
    </row>
    <row r="864" spans="2:25" ht="15.75" customHeight="1" x14ac:dyDescent="0.2">
      <c r="B864" s="86"/>
      <c r="C864" s="86"/>
      <c r="D864" s="86"/>
      <c r="E864" s="86"/>
      <c r="F864" s="86"/>
      <c r="G864" s="86"/>
      <c r="H864" s="86"/>
      <c r="I864" s="86"/>
      <c r="J864" s="86"/>
      <c r="K864" s="86"/>
      <c r="L864" s="86"/>
      <c r="M864" s="86"/>
      <c r="N864" s="86"/>
      <c r="O864" s="86"/>
      <c r="P864" s="86"/>
      <c r="Q864" s="86"/>
      <c r="R864" s="86"/>
      <c r="S864" s="86"/>
      <c r="T864" s="86"/>
      <c r="U864" s="86"/>
      <c r="V864" s="86"/>
      <c r="W864" s="86"/>
      <c r="X864" s="86"/>
      <c r="Y864" s="86"/>
    </row>
    <row r="865" spans="2:25" ht="15.75" customHeight="1" x14ac:dyDescent="0.2">
      <c r="B865" s="86"/>
      <c r="C865" s="86"/>
      <c r="D865" s="86"/>
      <c r="E865" s="86"/>
      <c r="F865" s="86"/>
      <c r="G865" s="86"/>
      <c r="H865" s="86"/>
      <c r="I865" s="86"/>
      <c r="J865" s="86"/>
      <c r="K865" s="86"/>
      <c r="L865" s="86"/>
      <c r="M865" s="86"/>
      <c r="N865" s="86"/>
      <c r="O865" s="86"/>
      <c r="P865" s="86"/>
      <c r="Q865" s="86"/>
      <c r="R865" s="86"/>
      <c r="S865" s="86"/>
      <c r="T865" s="86"/>
      <c r="U865" s="86"/>
      <c r="V865" s="86"/>
      <c r="W865" s="86"/>
      <c r="X865" s="86"/>
      <c r="Y865" s="86"/>
    </row>
    <row r="866" spans="2:25" ht="15.75" customHeight="1" x14ac:dyDescent="0.2">
      <c r="B866" s="86"/>
      <c r="C866" s="86"/>
      <c r="D866" s="86"/>
      <c r="E866" s="86"/>
      <c r="F866" s="86"/>
      <c r="G866" s="86"/>
      <c r="H866" s="86"/>
      <c r="I866" s="86"/>
      <c r="J866" s="86"/>
      <c r="K866" s="86"/>
      <c r="L866" s="86"/>
      <c r="M866" s="86"/>
      <c r="N866" s="86"/>
      <c r="O866" s="86"/>
      <c r="P866" s="86"/>
      <c r="Q866" s="86"/>
      <c r="R866" s="86"/>
      <c r="S866" s="86"/>
      <c r="T866" s="86"/>
      <c r="U866" s="86"/>
      <c r="V866" s="86"/>
      <c r="W866" s="86"/>
      <c r="X866" s="86"/>
      <c r="Y866" s="86"/>
    </row>
    <row r="867" spans="2:25" ht="15.75" customHeight="1" x14ac:dyDescent="0.2">
      <c r="B867" s="86"/>
      <c r="C867" s="86"/>
      <c r="D867" s="86"/>
      <c r="E867" s="86"/>
      <c r="F867" s="86"/>
      <c r="G867" s="86"/>
      <c r="H867" s="86"/>
      <c r="I867" s="86"/>
      <c r="J867" s="86"/>
      <c r="K867" s="86"/>
      <c r="L867" s="86"/>
      <c r="M867" s="86"/>
      <c r="N867" s="86"/>
      <c r="O867" s="86"/>
      <c r="P867" s="86"/>
      <c r="Q867" s="86"/>
      <c r="R867" s="86"/>
      <c r="S867" s="86"/>
      <c r="T867" s="86"/>
      <c r="U867" s="86"/>
      <c r="V867" s="86"/>
      <c r="W867" s="86"/>
      <c r="X867" s="86"/>
      <c r="Y867" s="86"/>
    </row>
    <row r="868" spans="2:25" ht="15.75" customHeight="1" x14ac:dyDescent="0.2">
      <c r="B868" s="86"/>
      <c r="C868" s="86"/>
      <c r="D868" s="86"/>
      <c r="E868" s="86"/>
      <c r="F868" s="86"/>
      <c r="G868" s="86"/>
      <c r="H868" s="86"/>
      <c r="I868" s="86"/>
      <c r="J868" s="86"/>
      <c r="K868" s="86"/>
      <c r="L868" s="86"/>
      <c r="M868" s="86"/>
      <c r="N868" s="86"/>
      <c r="O868" s="86"/>
      <c r="P868" s="86"/>
      <c r="Q868" s="86"/>
      <c r="R868" s="86"/>
      <c r="S868" s="86"/>
      <c r="T868" s="86"/>
      <c r="U868" s="86"/>
      <c r="V868" s="86"/>
      <c r="W868" s="86"/>
      <c r="X868" s="86"/>
      <c r="Y868" s="86"/>
    </row>
    <row r="869" spans="2:25" ht="15.75" customHeight="1" x14ac:dyDescent="0.2"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6"/>
      <c r="M869" s="86"/>
      <c r="N869" s="86"/>
      <c r="O869" s="86"/>
      <c r="P869" s="86"/>
      <c r="Q869" s="86"/>
      <c r="R869" s="86"/>
      <c r="S869" s="86"/>
      <c r="T869" s="86"/>
      <c r="U869" s="86"/>
      <c r="V869" s="86"/>
      <c r="W869" s="86"/>
      <c r="X869" s="86"/>
      <c r="Y869" s="86"/>
    </row>
    <row r="870" spans="2:25" ht="15.75" customHeight="1" x14ac:dyDescent="0.2">
      <c r="B870" s="86"/>
      <c r="C870" s="86"/>
      <c r="D870" s="86"/>
      <c r="E870" s="86"/>
      <c r="F870" s="86"/>
      <c r="G870" s="86"/>
      <c r="H870" s="86"/>
      <c r="I870" s="86"/>
      <c r="J870" s="86"/>
      <c r="K870" s="86"/>
      <c r="L870" s="86"/>
      <c r="M870" s="86"/>
      <c r="N870" s="86"/>
      <c r="O870" s="86"/>
      <c r="P870" s="86"/>
      <c r="Q870" s="86"/>
      <c r="R870" s="86"/>
      <c r="S870" s="86"/>
      <c r="T870" s="86"/>
      <c r="U870" s="86"/>
      <c r="V870" s="86"/>
      <c r="W870" s="86"/>
      <c r="X870" s="86"/>
      <c r="Y870" s="86"/>
    </row>
    <row r="871" spans="2:25" ht="15.75" customHeight="1" x14ac:dyDescent="0.2">
      <c r="B871" s="86"/>
      <c r="C871" s="86"/>
      <c r="D871" s="86"/>
      <c r="E871" s="86"/>
      <c r="F871" s="86"/>
      <c r="G871" s="86"/>
      <c r="H871" s="86"/>
      <c r="I871" s="86"/>
      <c r="J871" s="86"/>
      <c r="K871" s="86"/>
      <c r="L871" s="86"/>
      <c r="M871" s="86"/>
      <c r="N871" s="86"/>
      <c r="O871" s="86"/>
      <c r="P871" s="86"/>
      <c r="Q871" s="86"/>
      <c r="R871" s="86"/>
      <c r="S871" s="86"/>
      <c r="T871" s="86"/>
      <c r="U871" s="86"/>
      <c r="V871" s="86"/>
      <c r="W871" s="86"/>
      <c r="X871" s="86"/>
      <c r="Y871" s="86"/>
    </row>
    <row r="872" spans="2:25" ht="15.75" customHeight="1" x14ac:dyDescent="0.2">
      <c r="B872" s="86"/>
      <c r="C872" s="86"/>
      <c r="D872" s="86"/>
      <c r="E872" s="86"/>
      <c r="F872" s="86"/>
      <c r="G872" s="86"/>
      <c r="H872" s="86"/>
      <c r="I872" s="86"/>
      <c r="J872" s="86"/>
      <c r="K872" s="86"/>
      <c r="L872" s="86"/>
      <c r="M872" s="86"/>
      <c r="N872" s="86"/>
      <c r="O872" s="86"/>
      <c r="P872" s="86"/>
      <c r="Q872" s="86"/>
      <c r="R872" s="86"/>
      <c r="S872" s="86"/>
      <c r="T872" s="86"/>
      <c r="U872" s="86"/>
      <c r="V872" s="86"/>
      <c r="W872" s="86"/>
      <c r="X872" s="86"/>
      <c r="Y872" s="86"/>
    </row>
    <row r="873" spans="2:25" ht="15.75" customHeight="1" x14ac:dyDescent="0.2">
      <c r="B873" s="86"/>
      <c r="C873" s="86"/>
      <c r="D873" s="86"/>
      <c r="E873" s="86"/>
      <c r="F873" s="86"/>
      <c r="G873" s="86"/>
      <c r="H873" s="86"/>
      <c r="I873" s="86"/>
      <c r="J873" s="86"/>
      <c r="K873" s="86"/>
      <c r="L873" s="86"/>
      <c r="M873" s="86"/>
      <c r="N873" s="86"/>
      <c r="O873" s="86"/>
      <c r="P873" s="86"/>
      <c r="Q873" s="86"/>
      <c r="R873" s="86"/>
      <c r="S873" s="86"/>
      <c r="T873" s="86"/>
      <c r="U873" s="86"/>
      <c r="V873" s="86"/>
      <c r="W873" s="86"/>
      <c r="X873" s="86"/>
      <c r="Y873" s="86"/>
    </row>
    <row r="874" spans="2:25" ht="15.75" customHeight="1" x14ac:dyDescent="0.2">
      <c r="B874" s="86"/>
      <c r="C874" s="86"/>
      <c r="D874" s="86"/>
      <c r="E874" s="86"/>
      <c r="F874" s="86"/>
      <c r="G874" s="86"/>
      <c r="H874" s="86"/>
      <c r="I874" s="86"/>
      <c r="J874" s="86"/>
      <c r="K874" s="86"/>
      <c r="L874" s="86"/>
      <c r="M874" s="86"/>
      <c r="N874" s="86"/>
      <c r="O874" s="86"/>
      <c r="P874" s="86"/>
      <c r="Q874" s="86"/>
      <c r="R874" s="86"/>
      <c r="S874" s="86"/>
      <c r="T874" s="86"/>
      <c r="U874" s="86"/>
      <c r="V874" s="86"/>
      <c r="W874" s="86"/>
      <c r="X874" s="86"/>
      <c r="Y874" s="86"/>
    </row>
    <row r="875" spans="2:25" ht="15.75" customHeight="1" x14ac:dyDescent="0.2">
      <c r="B875" s="86"/>
      <c r="C875" s="86"/>
      <c r="D875" s="86"/>
      <c r="E875" s="86"/>
      <c r="F875" s="86"/>
      <c r="G875" s="86"/>
      <c r="H875" s="86"/>
      <c r="I875" s="86"/>
      <c r="J875" s="86"/>
      <c r="K875" s="86"/>
      <c r="L875" s="86"/>
      <c r="M875" s="86"/>
      <c r="N875" s="86"/>
      <c r="O875" s="86"/>
      <c r="P875" s="86"/>
      <c r="Q875" s="86"/>
      <c r="R875" s="86"/>
      <c r="S875" s="86"/>
      <c r="T875" s="86"/>
      <c r="U875" s="86"/>
      <c r="V875" s="86"/>
      <c r="W875" s="86"/>
      <c r="X875" s="86"/>
      <c r="Y875" s="86"/>
    </row>
    <row r="876" spans="2:25" ht="15.75" customHeight="1" x14ac:dyDescent="0.2">
      <c r="B876" s="86"/>
      <c r="C876" s="86"/>
      <c r="D876" s="86"/>
      <c r="E876" s="86"/>
      <c r="F876" s="86"/>
      <c r="G876" s="86"/>
      <c r="H876" s="86"/>
      <c r="I876" s="86"/>
      <c r="J876" s="86"/>
      <c r="K876" s="86"/>
      <c r="L876" s="86"/>
      <c r="M876" s="86"/>
      <c r="N876" s="86"/>
      <c r="O876" s="86"/>
      <c r="P876" s="86"/>
      <c r="Q876" s="86"/>
      <c r="R876" s="86"/>
      <c r="S876" s="86"/>
      <c r="T876" s="86"/>
      <c r="U876" s="86"/>
      <c r="V876" s="86"/>
      <c r="W876" s="86"/>
      <c r="X876" s="86"/>
      <c r="Y876" s="86"/>
    </row>
    <row r="877" spans="2:25" ht="15.75" customHeight="1" x14ac:dyDescent="0.2">
      <c r="B877" s="86"/>
      <c r="C877" s="86"/>
      <c r="D877" s="86"/>
      <c r="E877" s="86"/>
      <c r="F877" s="86"/>
      <c r="G877" s="86"/>
      <c r="H877" s="86"/>
      <c r="I877" s="86"/>
      <c r="J877" s="86"/>
      <c r="K877" s="86"/>
      <c r="L877" s="86"/>
      <c r="M877" s="86"/>
      <c r="N877" s="86"/>
      <c r="O877" s="86"/>
      <c r="P877" s="86"/>
      <c r="Q877" s="86"/>
      <c r="R877" s="86"/>
      <c r="S877" s="86"/>
      <c r="T877" s="86"/>
      <c r="U877" s="86"/>
      <c r="V877" s="86"/>
      <c r="W877" s="86"/>
      <c r="X877" s="86"/>
      <c r="Y877" s="86"/>
    </row>
    <row r="878" spans="2:25" ht="15.75" customHeight="1" x14ac:dyDescent="0.2">
      <c r="B878" s="86"/>
      <c r="C878" s="86"/>
      <c r="D878" s="86"/>
      <c r="E878" s="86"/>
      <c r="F878" s="86"/>
      <c r="G878" s="86"/>
      <c r="H878" s="86"/>
      <c r="I878" s="86"/>
      <c r="J878" s="86"/>
      <c r="K878" s="86"/>
      <c r="L878" s="86"/>
      <c r="M878" s="86"/>
      <c r="N878" s="86"/>
      <c r="O878" s="86"/>
      <c r="P878" s="86"/>
      <c r="Q878" s="86"/>
      <c r="R878" s="86"/>
      <c r="S878" s="86"/>
      <c r="T878" s="86"/>
      <c r="U878" s="86"/>
      <c r="V878" s="86"/>
      <c r="W878" s="86"/>
      <c r="X878" s="86"/>
      <c r="Y878" s="86"/>
    </row>
    <row r="879" spans="2:25" ht="15.75" customHeight="1" x14ac:dyDescent="0.2">
      <c r="B879" s="86"/>
      <c r="C879" s="86"/>
      <c r="D879" s="86"/>
      <c r="E879" s="86"/>
      <c r="F879" s="86"/>
      <c r="G879" s="86"/>
      <c r="H879" s="86"/>
      <c r="I879" s="86"/>
      <c r="J879" s="86"/>
      <c r="K879" s="86"/>
      <c r="L879" s="86"/>
      <c r="M879" s="86"/>
      <c r="N879" s="86"/>
      <c r="O879" s="86"/>
      <c r="P879" s="86"/>
      <c r="Q879" s="86"/>
      <c r="R879" s="86"/>
      <c r="S879" s="86"/>
      <c r="T879" s="86"/>
      <c r="U879" s="86"/>
      <c r="V879" s="86"/>
      <c r="W879" s="86"/>
      <c r="X879" s="86"/>
      <c r="Y879" s="86"/>
    </row>
    <row r="880" spans="2:25" ht="15.75" customHeight="1" x14ac:dyDescent="0.2">
      <c r="B880" s="86"/>
      <c r="C880" s="86"/>
      <c r="D880" s="86"/>
      <c r="E880" s="86"/>
      <c r="F880" s="86"/>
      <c r="G880" s="86"/>
      <c r="H880" s="86"/>
      <c r="I880" s="86"/>
      <c r="J880" s="86"/>
      <c r="K880" s="86"/>
      <c r="L880" s="86"/>
      <c r="M880" s="86"/>
      <c r="N880" s="86"/>
      <c r="O880" s="86"/>
      <c r="P880" s="86"/>
      <c r="Q880" s="86"/>
      <c r="R880" s="86"/>
      <c r="S880" s="86"/>
      <c r="T880" s="86"/>
      <c r="U880" s="86"/>
      <c r="V880" s="86"/>
      <c r="W880" s="86"/>
      <c r="X880" s="86"/>
      <c r="Y880" s="86"/>
    </row>
    <row r="881" spans="2:25" ht="15.75" customHeight="1" x14ac:dyDescent="0.2">
      <c r="B881" s="86"/>
      <c r="C881" s="86"/>
      <c r="D881" s="86"/>
      <c r="E881" s="86"/>
      <c r="F881" s="86"/>
      <c r="G881" s="86"/>
      <c r="H881" s="86"/>
      <c r="I881" s="86"/>
      <c r="J881" s="86"/>
      <c r="K881" s="86"/>
      <c r="L881" s="86"/>
      <c r="M881" s="86"/>
      <c r="N881" s="86"/>
      <c r="O881" s="86"/>
      <c r="P881" s="86"/>
      <c r="Q881" s="86"/>
      <c r="R881" s="86"/>
      <c r="S881" s="86"/>
      <c r="T881" s="86"/>
      <c r="U881" s="86"/>
      <c r="V881" s="86"/>
      <c r="W881" s="86"/>
      <c r="X881" s="86"/>
      <c r="Y881" s="86"/>
    </row>
    <row r="882" spans="2:25" ht="15.75" customHeight="1" x14ac:dyDescent="0.2">
      <c r="B882" s="86"/>
      <c r="C882" s="86"/>
      <c r="D882" s="86"/>
      <c r="E882" s="86"/>
      <c r="F882" s="86"/>
      <c r="G882" s="86"/>
      <c r="H882" s="86"/>
      <c r="I882" s="86"/>
      <c r="J882" s="86"/>
      <c r="K882" s="86"/>
      <c r="L882" s="86"/>
      <c r="M882" s="86"/>
      <c r="N882" s="86"/>
      <c r="O882" s="86"/>
      <c r="P882" s="86"/>
      <c r="Q882" s="86"/>
      <c r="R882" s="86"/>
      <c r="S882" s="86"/>
      <c r="T882" s="86"/>
      <c r="U882" s="86"/>
      <c r="V882" s="86"/>
      <c r="W882" s="86"/>
      <c r="X882" s="86"/>
      <c r="Y882" s="86"/>
    </row>
    <row r="883" spans="2:25" ht="15.75" customHeight="1" x14ac:dyDescent="0.2">
      <c r="B883" s="86"/>
      <c r="C883" s="86"/>
      <c r="D883" s="86"/>
      <c r="E883" s="86"/>
      <c r="F883" s="86"/>
      <c r="G883" s="86"/>
      <c r="H883" s="86"/>
      <c r="I883" s="86"/>
      <c r="J883" s="86"/>
      <c r="K883" s="86"/>
      <c r="L883" s="86"/>
      <c r="M883" s="86"/>
      <c r="N883" s="86"/>
      <c r="O883" s="86"/>
      <c r="P883" s="86"/>
      <c r="Q883" s="86"/>
      <c r="R883" s="86"/>
      <c r="S883" s="86"/>
      <c r="T883" s="86"/>
      <c r="U883" s="86"/>
      <c r="V883" s="86"/>
      <c r="W883" s="86"/>
      <c r="X883" s="86"/>
      <c r="Y883" s="86"/>
    </row>
    <row r="884" spans="2:25" ht="15.75" customHeight="1" x14ac:dyDescent="0.2">
      <c r="B884" s="86"/>
      <c r="C884" s="86"/>
      <c r="D884" s="86"/>
      <c r="E884" s="86"/>
      <c r="F884" s="86"/>
      <c r="G884" s="86"/>
      <c r="H884" s="86"/>
      <c r="I884" s="86"/>
      <c r="J884" s="86"/>
      <c r="K884" s="86"/>
      <c r="L884" s="86"/>
      <c r="M884" s="86"/>
      <c r="N884" s="86"/>
      <c r="O884" s="86"/>
      <c r="P884" s="86"/>
      <c r="Q884" s="86"/>
      <c r="R884" s="86"/>
      <c r="S884" s="86"/>
      <c r="T884" s="86"/>
      <c r="U884" s="86"/>
      <c r="V884" s="86"/>
      <c r="W884" s="86"/>
      <c r="X884" s="86"/>
      <c r="Y884" s="86"/>
    </row>
    <row r="885" spans="2:25" ht="15.75" customHeight="1" x14ac:dyDescent="0.2">
      <c r="B885" s="86"/>
      <c r="C885" s="86"/>
      <c r="D885" s="86"/>
      <c r="E885" s="86"/>
      <c r="F885" s="86"/>
      <c r="G885" s="86"/>
      <c r="H885" s="86"/>
      <c r="I885" s="86"/>
      <c r="J885" s="86"/>
      <c r="K885" s="86"/>
      <c r="L885" s="86"/>
      <c r="M885" s="86"/>
      <c r="N885" s="86"/>
      <c r="O885" s="86"/>
      <c r="P885" s="86"/>
      <c r="Q885" s="86"/>
      <c r="R885" s="86"/>
      <c r="S885" s="86"/>
      <c r="T885" s="86"/>
      <c r="U885" s="86"/>
      <c r="V885" s="86"/>
      <c r="W885" s="86"/>
      <c r="X885" s="86"/>
      <c r="Y885" s="86"/>
    </row>
    <row r="886" spans="2:25" ht="15.75" customHeight="1" x14ac:dyDescent="0.2">
      <c r="B886" s="86"/>
      <c r="C886" s="86"/>
      <c r="D886" s="86"/>
      <c r="E886" s="86"/>
      <c r="F886" s="86"/>
      <c r="G886" s="86"/>
      <c r="H886" s="86"/>
      <c r="I886" s="86"/>
      <c r="J886" s="86"/>
      <c r="K886" s="86"/>
      <c r="L886" s="86"/>
      <c r="M886" s="86"/>
      <c r="N886" s="86"/>
      <c r="O886" s="86"/>
      <c r="P886" s="86"/>
      <c r="Q886" s="86"/>
      <c r="R886" s="86"/>
      <c r="S886" s="86"/>
      <c r="T886" s="86"/>
      <c r="U886" s="86"/>
      <c r="V886" s="86"/>
      <c r="W886" s="86"/>
      <c r="X886" s="86"/>
      <c r="Y886" s="86"/>
    </row>
    <row r="887" spans="2:25" ht="15.75" customHeight="1" x14ac:dyDescent="0.2">
      <c r="B887" s="86"/>
      <c r="C887" s="86"/>
      <c r="D887" s="86"/>
      <c r="E887" s="86"/>
      <c r="F887" s="86"/>
      <c r="G887" s="86"/>
      <c r="H887" s="86"/>
      <c r="I887" s="86"/>
      <c r="J887" s="86"/>
      <c r="K887" s="86"/>
      <c r="L887" s="86"/>
      <c r="M887" s="86"/>
      <c r="N887" s="86"/>
      <c r="O887" s="86"/>
      <c r="P887" s="86"/>
      <c r="Q887" s="86"/>
      <c r="R887" s="86"/>
      <c r="S887" s="86"/>
      <c r="T887" s="86"/>
      <c r="U887" s="86"/>
      <c r="V887" s="86"/>
      <c r="W887" s="86"/>
      <c r="X887" s="86"/>
      <c r="Y887" s="86"/>
    </row>
    <row r="888" spans="2:25" ht="15.75" customHeight="1" x14ac:dyDescent="0.2">
      <c r="B888" s="86"/>
      <c r="C888" s="86"/>
      <c r="D888" s="86"/>
      <c r="E888" s="86"/>
      <c r="F888" s="86"/>
      <c r="G888" s="86"/>
      <c r="H888" s="86"/>
      <c r="I888" s="86"/>
      <c r="J888" s="86"/>
      <c r="K888" s="86"/>
      <c r="L888" s="86"/>
      <c r="M888" s="86"/>
      <c r="N888" s="86"/>
      <c r="O888" s="86"/>
      <c r="P888" s="86"/>
      <c r="Q888" s="86"/>
      <c r="R888" s="86"/>
      <c r="S888" s="86"/>
      <c r="T888" s="86"/>
      <c r="U888" s="86"/>
      <c r="V888" s="86"/>
      <c r="W888" s="86"/>
      <c r="X888" s="86"/>
      <c r="Y888" s="86"/>
    </row>
    <row r="889" spans="2:25" ht="15.75" customHeight="1" x14ac:dyDescent="0.2">
      <c r="B889" s="86"/>
      <c r="C889" s="86"/>
      <c r="D889" s="86"/>
      <c r="E889" s="86"/>
      <c r="F889" s="86"/>
      <c r="G889" s="86"/>
      <c r="H889" s="86"/>
      <c r="I889" s="86"/>
      <c r="J889" s="86"/>
      <c r="K889" s="86"/>
      <c r="L889" s="86"/>
      <c r="M889" s="86"/>
      <c r="N889" s="86"/>
      <c r="O889" s="86"/>
      <c r="P889" s="86"/>
      <c r="Q889" s="86"/>
      <c r="R889" s="86"/>
      <c r="S889" s="86"/>
      <c r="T889" s="86"/>
      <c r="U889" s="86"/>
      <c r="V889" s="86"/>
      <c r="W889" s="86"/>
      <c r="X889" s="86"/>
      <c r="Y889" s="86"/>
    </row>
    <row r="890" spans="2:25" ht="15.75" customHeight="1" x14ac:dyDescent="0.2">
      <c r="B890" s="86"/>
      <c r="C890" s="86"/>
      <c r="D890" s="86"/>
      <c r="E890" s="86"/>
      <c r="F890" s="86"/>
      <c r="G890" s="86"/>
      <c r="H890" s="86"/>
      <c r="I890" s="86"/>
      <c r="J890" s="86"/>
      <c r="K890" s="86"/>
      <c r="L890" s="86"/>
      <c r="M890" s="86"/>
      <c r="N890" s="86"/>
      <c r="O890" s="86"/>
      <c r="P890" s="86"/>
      <c r="Q890" s="86"/>
      <c r="R890" s="86"/>
      <c r="S890" s="86"/>
      <c r="T890" s="86"/>
      <c r="U890" s="86"/>
      <c r="V890" s="86"/>
      <c r="W890" s="86"/>
      <c r="X890" s="86"/>
      <c r="Y890" s="86"/>
    </row>
    <row r="891" spans="2:25" ht="15.75" customHeight="1" x14ac:dyDescent="0.2">
      <c r="B891" s="86"/>
      <c r="C891" s="86"/>
      <c r="D891" s="86"/>
      <c r="E891" s="86"/>
      <c r="F891" s="86"/>
      <c r="G891" s="86"/>
      <c r="H891" s="86"/>
      <c r="I891" s="86"/>
      <c r="J891" s="86"/>
      <c r="K891" s="86"/>
      <c r="L891" s="86"/>
      <c r="M891" s="86"/>
      <c r="N891" s="86"/>
      <c r="O891" s="86"/>
      <c r="P891" s="86"/>
      <c r="Q891" s="86"/>
      <c r="R891" s="86"/>
      <c r="S891" s="86"/>
      <c r="T891" s="86"/>
      <c r="U891" s="86"/>
      <c r="V891" s="86"/>
      <c r="W891" s="86"/>
      <c r="X891" s="86"/>
      <c r="Y891" s="86"/>
    </row>
    <row r="892" spans="2:25" ht="15.75" customHeight="1" x14ac:dyDescent="0.2">
      <c r="B892" s="86"/>
      <c r="C892" s="86"/>
      <c r="D892" s="86"/>
      <c r="E892" s="86"/>
      <c r="F892" s="86"/>
      <c r="G892" s="86"/>
      <c r="H892" s="86"/>
      <c r="I892" s="86"/>
      <c r="J892" s="86"/>
      <c r="K892" s="86"/>
      <c r="L892" s="86"/>
      <c r="M892" s="86"/>
      <c r="N892" s="86"/>
      <c r="O892" s="86"/>
      <c r="P892" s="86"/>
      <c r="Q892" s="86"/>
      <c r="R892" s="86"/>
      <c r="S892" s="86"/>
      <c r="T892" s="86"/>
      <c r="U892" s="86"/>
      <c r="V892" s="86"/>
      <c r="W892" s="86"/>
      <c r="X892" s="86"/>
      <c r="Y892" s="86"/>
    </row>
    <row r="893" spans="2:25" ht="15.75" customHeight="1" x14ac:dyDescent="0.2">
      <c r="B893" s="86"/>
      <c r="C893" s="86"/>
      <c r="D893" s="86"/>
      <c r="E893" s="86"/>
      <c r="F893" s="86"/>
      <c r="G893" s="86"/>
      <c r="H893" s="86"/>
      <c r="I893" s="86"/>
      <c r="J893" s="86"/>
      <c r="K893" s="86"/>
      <c r="L893" s="86"/>
      <c r="M893" s="86"/>
      <c r="N893" s="86"/>
      <c r="O893" s="86"/>
      <c r="P893" s="86"/>
      <c r="Q893" s="86"/>
      <c r="R893" s="86"/>
      <c r="S893" s="86"/>
      <c r="T893" s="86"/>
      <c r="U893" s="86"/>
      <c r="V893" s="86"/>
      <c r="W893" s="86"/>
      <c r="X893" s="86"/>
      <c r="Y893" s="86"/>
    </row>
    <row r="894" spans="2:25" ht="15.75" customHeight="1" x14ac:dyDescent="0.2">
      <c r="B894" s="86"/>
      <c r="C894" s="86"/>
      <c r="D894" s="86"/>
      <c r="E894" s="86"/>
      <c r="F894" s="86"/>
      <c r="G894" s="86"/>
      <c r="H894" s="86"/>
      <c r="I894" s="86"/>
      <c r="J894" s="86"/>
      <c r="K894" s="86"/>
      <c r="L894" s="86"/>
      <c r="M894" s="86"/>
      <c r="N894" s="86"/>
      <c r="O894" s="86"/>
      <c r="P894" s="86"/>
      <c r="Q894" s="86"/>
      <c r="R894" s="86"/>
      <c r="S894" s="86"/>
      <c r="T894" s="86"/>
      <c r="U894" s="86"/>
      <c r="V894" s="86"/>
      <c r="W894" s="86"/>
      <c r="X894" s="86"/>
      <c r="Y894" s="86"/>
    </row>
    <row r="895" spans="2:25" ht="15.75" customHeight="1" x14ac:dyDescent="0.2">
      <c r="B895" s="86"/>
      <c r="C895" s="86"/>
      <c r="D895" s="86"/>
      <c r="E895" s="86"/>
      <c r="F895" s="86"/>
      <c r="G895" s="86"/>
      <c r="H895" s="86"/>
      <c r="I895" s="86"/>
      <c r="J895" s="86"/>
      <c r="K895" s="86"/>
      <c r="L895" s="86"/>
      <c r="M895" s="86"/>
      <c r="N895" s="86"/>
      <c r="O895" s="86"/>
      <c r="P895" s="86"/>
      <c r="Q895" s="86"/>
      <c r="R895" s="86"/>
      <c r="S895" s="86"/>
      <c r="T895" s="86"/>
      <c r="U895" s="86"/>
      <c r="V895" s="86"/>
      <c r="W895" s="86"/>
      <c r="X895" s="86"/>
      <c r="Y895" s="86"/>
    </row>
    <row r="896" spans="2:25" ht="15.75" customHeight="1" x14ac:dyDescent="0.2">
      <c r="B896" s="86"/>
      <c r="C896" s="86"/>
      <c r="D896" s="86"/>
      <c r="E896" s="86"/>
      <c r="F896" s="86"/>
      <c r="G896" s="86"/>
      <c r="H896" s="86"/>
      <c r="I896" s="86"/>
      <c r="J896" s="86"/>
      <c r="K896" s="86"/>
      <c r="L896" s="86"/>
      <c r="M896" s="86"/>
      <c r="N896" s="86"/>
      <c r="O896" s="86"/>
      <c r="P896" s="86"/>
      <c r="Q896" s="86"/>
      <c r="R896" s="86"/>
      <c r="S896" s="86"/>
      <c r="T896" s="86"/>
      <c r="U896" s="86"/>
      <c r="V896" s="86"/>
      <c r="W896" s="86"/>
      <c r="X896" s="86"/>
      <c r="Y896" s="86"/>
    </row>
    <row r="897" spans="2:25" ht="15.75" customHeight="1" x14ac:dyDescent="0.2">
      <c r="B897" s="86"/>
      <c r="C897" s="86"/>
      <c r="D897" s="86"/>
      <c r="E897" s="86"/>
      <c r="F897" s="86"/>
      <c r="G897" s="86"/>
      <c r="H897" s="86"/>
      <c r="I897" s="86"/>
      <c r="J897" s="86"/>
      <c r="K897" s="86"/>
      <c r="L897" s="86"/>
      <c r="M897" s="86"/>
      <c r="N897" s="86"/>
      <c r="O897" s="86"/>
      <c r="P897" s="86"/>
      <c r="Q897" s="86"/>
      <c r="R897" s="86"/>
      <c r="S897" s="86"/>
      <c r="T897" s="86"/>
      <c r="U897" s="86"/>
      <c r="V897" s="86"/>
      <c r="W897" s="86"/>
      <c r="X897" s="86"/>
      <c r="Y897" s="86"/>
    </row>
    <row r="898" spans="2:25" ht="15.75" customHeight="1" x14ac:dyDescent="0.2">
      <c r="B898" s="86"/>
      <c r="C898" s="86"/>
      <c r="D898" s="86"/>
      <c r="E898" s="86"/>
      <c r="F898" s="86"/>
      <c r="G898" s="86"/>
      <c r="H898" s="86"/>
      <c r="I898" s="86"/>
      <c r="J898" s="86"/>
      <c r="K898" s="86"/>
      <c r="L898" s="86"/>
      <c r="M898" s="86"/>
      <c r="N898" s="86"/>
      <c r="O898" s="86"/>
      <c r="P898" s="86"/>
      <c r="Q898" s="86"/>
      <c r="R898" s="86"/>
      <c r="S898" s="86"/>
      <c r="T898" s="86"/>
      <c r="U898" s="86"/>
      <c r="V898" s="86"/>
      <c r="W898" s="86"/>
      <c r="X898" s="86"/>
      <c r="Y898" s="86"/>
    </row>
    <row r="899" spans="2:25" ht="15.75" customHeight="1" x14ac:dyDescent="0.2">
      <c r="B899" s="86"/>
      <c r="C899" s="86"/>
      <c r="D899" s="86"/>
      <c r="E899" s="86"/>
      <c r="F899" s="86"/>
      <c r="G899" s="86"/>
      <c r="H899" s="86"/>
      <c r="I899" s="86"/>
      <c r="J899" s="86"/>
      <c r="K899" s="86"/>
      <c r="L899" s="86"/>
      <c r="M899" s="86"/>
      <c r="N899" s="86"/>
      <c r="O899" s="86"/>
      <c r="P899" s="86"/>
      <c r="Q899" s="86"/>
      <c r="R899" s="86"/>
      <c r="S899" s="86"/>
      <c r="T899" s="86"/>
      <c r="U899" s="86"/>
      <c r="V899" s="86"/>
      <c r="W899" s="86"/>
      <c r="X899" s="86"/>
      <c r="Y899" s="86"/>
    </row>
    <row r="900" spans="2:25" ht="15.75" customHeight="1" x14ac:dyDescent="0.2">
      <c r="B900" s="86"/>
      <c r="C900" s="86"/>
      <c r="D900" s="86"/>
      <c r="E900" s="86"/>
      <c r="F900" s="86"/>
      <c r="G900" s="86"/>
      <c r="H900" s="86"/>
      <c r="I900" s="86"/>
      <c r="J900" s="86"/>
      <c r="K900" s="86"/>
      <c r="L900" s="86"/>
      <c r="M900" s="86"/>
      <c r="N900" s="86"/>
      <c r="O900" s="86"/>
      <c r="P900" s="86"/>
      <c r="Q900" s="86"/>
      <c r="R900" s="86"/>
      <c r="S900" s="86"/>
      <c r="T900" s="86"/>
      <c r="U900" s="86"/>
      <c r="V900" s="86"/>
      <c r="W900" s="86"/>
      <c r="X900" s="86"/>
      <c r="Y900" s="86"/>
    </row>
    <row r="901" spans="2:25" ht="15.75" customHeight="1" x14ac:dyDescent="0.2">
      <c r="B901" s="86"/>
      <c r="C901" s="86"/>
      <c r="D901" s="86"/>
      <c r="E901" s="86"/>
      <c r="F901" s="86"/>
      <c r="G901" s="86"/>
      <c r="H901" s="86"/>
      <c r="I901" s="86"/>
      <c r="J901" s="86"/>
      <c r="K901" s="86"/>
      <c r="L901" s="86"/>
      <c r="M901" s="86"/>
      <c r="N901" s="86"/>
      <c r="O901" s="86"/>
      <c r="P901" s="86"/>
      <c r="Q901" s="86"/>
      <c r="R901" s="86"/>
      <c r="S901" s="86"/>
      <c r="T901" s="86"/>
      <c r="U901" s="86"/>
      <c r="V901" s="86"/>
      <c r="W901" s="86"/>
      <c r="X901" s="86"/>
      <c r="Y901" s="86"/>
    </row>
    <row r="902" spans="2:25" ht="15.75" customHeight="1" x14ac:dyDescent="0.2">
      <c r="B902" s="86"/>
      <c r="C902" s="86"/>
      <c r="D902" s="86"/>
      <c r="E902" s="86"/>
      <c r="F902" s="86"/>
      <c r="G902" s="86"/>
      <c r="H902" s="86"/>
      <c r="I902" s="86"/>
      <c r="J902" s="86"/>
      <c r="K902" s="86"/>
      <c r="L902" s="86"/>
      <c r="M902" s="86"/>
      <c r="N902" s="86"/>
      <c r="O902" s="86"/>
      <c r="P902" s="86"/>
      <c r="Q902" s="86"/>
      <c r="R902" s="86"/>
      <c r="S902" s="86"/>
      <c r="T902" s="86"/>
      <c r="U902" s="86"/>
      <c r="V902" s="86"/>
      <c r="W902" s="86"/>
      <c r="X902" s="86"/>
      <c r="Y902" s="86"/>
    </row>
    <row r="903" spans="2:25" ht="15.75" customHeight="1" x14ac:dyDescent="0.2">
      <c r="B903" s="86"/>
      <c r="C903" s="86"/>
      <c r="D903" s="86"/>
      <c r="E903" s="86"/>
      <c r="F903" s="86"/>
      <c r="G903" s="86"/>
      <c r="H903" s="86"/>
      <c r="I903" s="86"/>
      <c r="J903" s="86"/>
      <c r="K903" s="86"/>
      <c r="L903" s="86"/>
      <c r="M903" s="86"/>
      <c r="N903" s="86"/>
      <c r="O903" s="86"/>
      <c r="P903" s="86"/>
      <c r="Q903" s="86"/>
      <c r="R903" s="86"/>
      <c r="S903" s="86"/>
      <c r="T903" s="86"/>
      <c r="U903" s="86"/>
      <c r="V903" s="86"/>
      <c r="W903" s="86"/>
      <c r="X903" s="86"/>
      <c r="Y903" s="86"/>
    </row>
    <row r="904" spans="2:25" ht="15.75" customHeight="1" x14ac:dyDescent="0.2">
      <c r="B904" s="86"/>
      <c r="C904" s="86"/>
      <c r="D904" s="86"/>
      <c r="E904" s="86"/>
      <c r="F904" s="86"/>
      <c r="G904" s="86"/>
      <c r="H904" s="86"/>
      <c r="I904" s="86"/>
      <c r="J904" s="86"/>
      <c r="K904" s="86"/>
      <c r="L904" s="86"/>
      <c r="M904" s="86"/>
      <c r="N904" s="86"/>
      <c r="O904" s="86"/>
      <c r="P904" s="86"/>
      <c r="Q904" s="86"/>
      <c r="R904" s="86"/>
      <c r="S904" s="86"/>
      <c r="T904" s="86"/>
      <c r="U904" s="86"/>
      <c r="V904" s="86"/>
      <c r="W904" s="86"/>
      <c r="X904" s="86"/>
      <c r="Y904" s="86"/>
    </row>
    <row r="905" spans="2:25" ht="15.75" customHeight="1" x14ac:dyDescent="0.2">
      <c r="B905" s="86"/>
      <c r="C905" s="86"/>
      <c r="D905" s="86"/>
      <c r="E905" s="86"/>
      <c r="F905" s="86"/>
      <c r="G905" s="86"/>
      <c r="H905" s="86"/>
      <c r="I905" s="86"/>
      <c r="J905" s="86"/>
      <c r="K905" s="86"/>
      <c r="L905" s="86"/>
      <c r="M905" s="86"/>
      <c r="N905" s="86"/>
      <c r="O905" s="86"/>
      <c r="P905" s="86"/>
      <c r="Q905" s="86"/>
      <c r="R905" s="86"/>
      <c r="S905" s="86"/>
      <c r="T905" s="86"/>
      <c r="U905" s="86"/>
      <c r="V905" s="86"/>
      <c r="W905" s="86"/>
      <c r="X905" s="86"/>
      <c r="Y905" s="86"/>
    </row>
    <row r="906" spans="2:25" ht="15.75" customHeight="1" x14ac:dyDescent="0.2">
      <c r="B906" s="86"/>
      <c r="C906" s="86"/>
      <c r="D906" s="86"/>
      <c r="E906" s="86"/>
      <c r="F906" s="86"/>
      <c r="G906" s="86"/>
      <c r="H906" s="86"/>
      <c r="I906" s="86"/>
      <c r="J906" s="86"/>
      <c r="K906" s="86"/>
      <c r="L906" s="86"/>
      <c r="M906" s="86"/>
      <c r="N906" s="86"/>
      <c r="O906" s="86"/>
      <c r="P906" s="86"/>
      <c r="Q906" s="86"/>
      <c r="R906" s="86"/>
      <c r="S906" s="86"/>
      <c r="T906" s="86"/>
      <c r="U906" s="86"/>
      <c r="V906" s="86"/>
      <c r="W906" s="86"/>
      <c r="X906" s="86"/>
      <c r="Y906" s="86"/>
    </row>
    <row r="907" spans="2:25" ht="15.75" customHeight="1" x14ac:dyDescent="0.2">
      <c r="B907" s="86"/>
      <c r="C907" s="86"/>
      <c r="D907" s="86"/>
      <c r="E907" s="86"/>
      <c r="F907" s="86"/>
      <c r="G907" s="86"/>
      <c r="H907" s="86"/>
      <c r="I907" s="86"/>
      <c r="J907" s="86"/>
      <c r="K907" s="86"/>
      <c r="L907" s="86"/>
      <c r="M907" s="86"/>
      <c r="N907" s="86"/>
      <c r="O907" s="86"/>
      <c r="P907" s="86"/>
      <c r="Q907" s="86"/>
      <c r="R907" s="86"/>
      <c r="S907" s="86"/>
      <c r="T907" s="86"/>
      <c r="U907" s="86"/>
      <c r="V907" s="86"/>
      <c r="W907" s="86"/>
      <c r="X907" s="86"/>
      <c r="Y907" s="86"/>
    </row>
    <row r="908" spans="2:25" ht="15.75" customHeight="1" x14ac:dyDescent="0.2">
      <c r="B908" s="86"/>
      <c r="C908" s="86"/>
      <c r="D908" s="86"/>
      <c r="E908" s="86"/>
      <c r="F908" s="86"/>
      <c r="G908" s="86"/>
      <c r="H908" s="86"/>
      <c r="I908" s="86"/>
      <c r="J908" s="86"/>
      <c r="K908" s="86"/>
      <c r="L908" s="86"/>
      <c r="M908" s="86"/>
      <c r="N908" s="86"/>
      <c r="O908" s="86"/>
      <c r="P908" s="86"/>
      <c r="Q908" s="86"/>
      <c r="R908" s="86"/>
      <c r="S908" s="86"/>
      <c r="T908" s="86"/>
      <c r="U908" s="86"/>
      <c r="V908" s="86"/>
      <c r="W908" s="86"/>
      <c r="X908" s="86"/>
      <c r="Y908" s="86"/>
    </row>
    <row r="909" spans="2:25" ht="15.75" customHeight="1" x14ac:dyDescent="0.2">
      <c r="B909" s="86"/>
      <c r="C909" s="86"/>
      <c r="D909" s="86"/>
      <c r="E909" s="86"/>
      <c r="F909" s="86"/>
      <c r="G909" s="86"/>
      <c r="H909" s="86"/>
      <c r="I909" s="86"/>
      <c r="J909" s="86"/>
      <c r="K909" s="86"/>
      <c r="L909" s="86"/>
      <c r="M909" s="86"/>
      <c r="N909" s="86"/>
      <c r="O909" s="86"/>
      <c r="P909" s="86"/>
      <c r="Q909" s="86"/>
      <c r="R909" s="86"/>
      <c r="S909" s="86"/>
      <c r="T909" s="86"/>
      <c r="U909" s="86"/>
      <c r="V909" s="86"/>
      <c r="W909" s="86"/>
      <c r="X909" s="86"/>
      <c r="Y909" s="86"/>
    </row>
    <row r="910" spans="2:25" ht="15.75" customHeight="1" x14ac:dyDescent="0.2">
      <c r="B910" s="86"/>
      <c r="C910" s="86"/>
      <c r="D910" s="86"/>
      <c r="E910" s="86"/>
      <c r="F910" s="86"/>
      <c r="G910" s="86"/>
      <c r="H910" s="86"/>
      <c r="I910" s="86"/>
      <c r="J910" s="86"/>
      <c r="K910" s="86"/>
      <c r="L910" s="86"/>
      <c r="M910" s="86"/>
      <c r="N910" s="86"/>
      <c r="O910" s="86"/>
      <c r="P910" s="86"/>
      <c r="Q910" s="86"/>
      <c r="R910" s="86"/>
      <c r="S910" s="86"/>
      <c r="T910" s="86"/>
      <c r="U910" s="86"/>
      <c r="V910" s="86"/>
      <c r="W910" s="86"/>
      <c r="X910" s="86"/>
      <c r="Y910" s="86"/>
    </row>
    <row r="911" spans="2:25" ht="15.75" customHeight="1" x14ac:dyDescent="0.2">
      <c r="B911" s="86"/>
      <c r="C911" s="86"/>
      <c r="D911" s="86"/>
      <c r="E911" s="86"/>
      <c r="F911" s="86"/>
      <c r="G911" s="86"/>
      <c r="H911" s="86"/>
      <c r="I911" s="86"/>
      <c r="J911" s="86"/>
      <c r="K911" s="86"/>
      <c r="L911" s="86"/>
      <c r="M911" s="86"/>
      <c r="N911" s="86"/>
      <c r="O911" s="86"/>
      <c r="P911" s="86"/>
      <c r="Q911" s="86"/>
      <c r="R911" s="86"/>
      <c r="S911" s="86"/>
      <c r="T911" s="86"/>
      <c r="U911" s="86"/>
      <c r="V911" s="86"/>
      <c r="W911" s="86"/>
      <c r="X911" s="86"/>
      <c r="Y911" s="86"/>
    </row>
    <row r="912" spans="2:25" ht="15.75" customHeight="1" x14ac:dyDescent="0.2">
      <c r="B912" s="86"/>
      <c r="C912" s="86"/>
      <c r="D912" s="86"/>
      <c r="E912" s="86"/>
      <c r="F912" s="86"/>
      <c r="G912" s="86"/>
      <c r="H912" s="86"/>
      <c r="I912" s="86"/>
      <c r="J912" s="86"/>
      <c r="K912" s="86"/>
      <c r="L912" s="86"/>
      <c r="M912" s="86"/>
      <c r="N912" s="86"/>
      <c r="O912" s="86"/>
      <c r="P912" s="86"/>
      <c r="Q912" s="86"/>
      <c r="R912" s="86"/>
      <c r="S912" s="86"/>
      <c r="T912" s="86"/>
      <c r="U912" s="86"/>
      <c r="V912" s="86"/>
      <c r="W912" s="86"/>
      <c r="X912" s="86"/>
      <c r="Y912" s="86"/>
    </row>
    <row r="913" spans="2:25" ht="15.75" customHeight="1" x14ac:dyDescent="0.2">
      <c r="B913" s="86"/>
      <c r="C913" s="86"/>
      <c r="D913" s="86"/>
      <c r="E913" s="86"/>
      <c r="F913" s="86"/>
      <c r="G913" s="86"/>
      <c r="H913" s="86"/>
      <c r="I913" s="86"/>
      <c r="J913" s="86"/>
      <c r="K913" s="86"/>
      <c r="L913" s="86"/>
      <c r="M913" s="86"/>
      <c r="N913" s="86"/>
      <c r="O913" s="86"/>
      <c r="P913" s="86"/>
      <c r="Q913" s="86"/>
      <c r="R913" s="86"/>
      <c r="S913" s="86"/>
      <c r="T913" s="86"/>
      <c r="U913" s="86"/>
      <c r="V913" s="86"/>
      <c r="W913" s="86"/>
      <c r="X913" s="86"/>
      <c r="Y913" s="86"/>
    </row>
    <row r="914" spans="2:25" ht="15.75" customHeight="1" x14ac:dyDescent="0.2">
      <c r="B914" s="86"/>
      <c r="C914" s="86"/>
      <c r="D914" s="86"/>
      <c r="E914" s="86"/>
      <c r="F914" s="86"/>
      <c r="G914" s="86"/>
      <c r="H914" s="86"/>
      <c r="I914" s="86"/>
      <c r="J914" s="86"/>
      <c r="K914" s="86"/>
      <c r="L914" s="86"/>
      <c r="M914" s="86"/>
      <c r="N914" s="86"/>
      <c r="O914" s="86"/>
      <c r="P914" s="86"/>
      <c r="Q914" s="86"/>
      <c r="R914" s="86"/>
      <c r="S914" s="86"/>
      <c r="T914" s="86"/>
      <c r="U914" s="86"/>
      <c r="V914" s="86"/>
      <c r="W914" s="86"/>
      <c r="X914" s="86"/>
      <c r="Y914" s="86"/>
    </row>
    <row r="915" spans="2:25" ht="15.75" customHeight="1" x14ac:dyDescent="0.2">
      <c r="B915" s="86"/>
      <c r="C915" s="86"/>
      <c r="D915" s="86"/>
      <c r="E915" s="86"/>
      <c r="F915" s="86"/>
      <c r="G915" s="86"/>
      <c r="H915" s="86"/>
      <c r="I915" s="86"/>
      <c r="J915" s="86"/>
      <c r="K915" s="86"/>
      <c r="L915" s="86"/>
      <c r="M915" s="86"/>
      <c r="N915" s="86"/>
      <c r="O915" s="86"/>
      <c r="P915" s="86"/>
      <c r="Q915" s="86"/>
      <c r="R915" s="86"/>
      <c r="S915" s="86"/>
      <c r="T915" s="86"/>
      <c r="U915" s="86"/>
      <c r="V915" s="86"/>
      <c r="W915" s="86"/>
      <c r="X915" s="86"/>
      <c r="Y915" s="86"/>
    </row>
    <row r="916" spans="2:25" ht="15.75" customHeight="1" x14ac:dyDescent="0.2">
      <c r="B916" s="86"/>
      <c r="C916" s="86"/>
      <c r="D916" s="86"/>
      <c r="E916" s="86"/>
      <c r="F916" s="86"/>
      <c r="G916" s="86"/>
      <c r="H916" s="86"/>
      <c r="I916" s="86"/>
      <c r="J916" s="86"/>
      <c r="K916" s="86"/>
      <c r="L916" s="86"/>
      <c r="M916" s="86"/>
      <c r="N916" s="86"/>
      <c r="O916" s="86"/>
      <c r="P916" s="86"/>
      <c r="Q916" s="86"/>
      <c r="R916" s="86"/>
      <c r="S916" s="86"/>
      <c r="T916" s="86"/>
      <c r="U916" s="86"/>
      <c r="V916" s="86"/>
      <c r="W916" s="86"/>
      <c r="X916" s="86"/>
      <c r="Y916" s="86"/>
    </row>
    <row r="917" spans="2:25" ht="15.75" customHeight="1" x14ac:dyDescent="0.2">
      <c r="B917" s="86"/>
      <c r="C917" s="86"/>
      <c r="D917" s="86"/>
      <c r="E917" s="86"/>
      <c r="F917" s="86"/>
      <c r="G917" s="86"/>
      <c r="H917" s="86"/>
      <c r="I917" s="86"/>
      <c r="J917" s="86"/>
      <c r="K917" s="86"/>
      <c r="L917" s="86"/>
      <c r="M917" s="86"/>
      <c r="N917" s="86"/>
      <c r="O917" s="86"/>
      <c r="P917" s="86"/>
      <c r="Q917" s="86"/>
      <c r="R917" s="86"/>
      <c r="S917" s="86"/>
      <c r="T917" s="86"/>
      <c r="U917" s="86"/>
      <c r="V917" s="86"/>
      <c r="W917" s="86"/>
      <c r="X917" s="86"/>
      <c r="Y917" s="86"/>
    </row>
    <row r="918" spans="2:25" ht="15.75" customHeight="1" x14ac:dyDescent="0.2">
      <c r="B918" s="86"/>
      <c r="C918" s="86"/>
      <c r="D918" s="86"/>
      <c r="E918" s="86"/>
      <c r="F918" s="86"/>
      <c r="G918" s="86"/>
      <c r="H918" s="86"/>
      <c r="I918" s="86"/>
      <c r="J918" s="86"/>
      <c r="K918" s="86"/>
      <c r="L918" s="86"/>
      <c r="M918" s="86"/>
      <c r="N918" s="86"/>
      <c r="O918" s="86"/>
      <c r="P918" s="86"/>
      <c r="Q918" s="86"/>
      <c r="R918" s="86"/>
      <c r="S918" s="86"/>
      <c r="T918" s="86"/>
      <c r="U918" s="86"/>
      <c r="V918" s="86"/>
      <c r="W918" s="86"/>
      <c r="X918" s="86"/>
      <c r="Y918" s="86"/>
    </row>
    <row r="919" spans="2:25" ht="15.75" customHeight="1" x14ac:dyDescent="0.2">
      <c r="B919" s="86"/>
      <c r="C919" s="86"/>
      <c r="D919" s="86"/>
      <c r="E919" s="86"/>
      <c r="F919" s="86"/>
      <c r="G919" s="86"/>
      <c r="H919" s="86"/>
      <c r="I919" s="86"/>
      <c r="J919" s="86"/>
      <c r="K919" s="86"/>
      <c r="L919" s="86"/>
      <c r="M919" s="86"/>
      <c r="N919" s="86"/>
      <c r="O919" s="86"/>
      <c r="P919" s="86"/>
      <c r="Q919" s="86"/>
      <c r="R919" s="86"/>
      <c r="S919" s="86"/>
      <c r="T919" s="86"/>
      <c r="U919" s="86"/>
      <c r="V919" s="86"/>
      <c r="W919" s="86"/>
      <c r="X919" s="86"/>
      <c r="Y919" s="86"/>
    </row>
    <row r="920" spans="2:25" ht="15.75" customHeight="1" x14ac:dyDescent="0.2">
      <c r="B920" s="86"/>
      <c r="C920" s="86"/>
      <c r="D920" s="86"/>
      <c r="E920" s="86"/>
      <c r="F920" s="86"/>
      <c r="G920" s="86"/>
      <c r="H920" s="86"/>
      <c r="I920" s="86"/>
      <c r="J920" s="86"/>
      <c r="K920" s="86"/>
      <c r="L920" s="86"/>
      <c r="M920" s="86"/>
      <c r="N920" s="86"/>
      <c r="O920" s="86"/>
      <c r="P920" s="86"/>
      <c r="Q920" s="86"/>
      <c r="R920" s="86"/>
      <c r="S920" s="86"/>
      <c r="T920" s="86"/>
      <c r="U920" s="86"/>
      <c r="V920" s="86"/>
      <c r="W920" s="86"/>
      <c r="X920" s="86"/>
      <c r="Y920" s="86"/>
    </row>
    <row r="921" spans="2:25" ht="15.75" customHeight="1" x14ac:dyDescent="0.2">
      <c r="B921" s="86"/>
      <c r="C921" s="86"/>
      <c r="D921" s="86"/>
      <c r="E921" s="86"/>
      <c r="F921" s="86"/>
      <c r="G921" s="86"/>
      <c r="H921" s="86"/>
      <c r="I921" s="86"/>
      <c r="J921" s="86"/>
      <c r="K921" s="86"/>
      <c r="L921" s="86"/>
      <c r="M921" s="86"/>
      <c r="N921" s="86"/>
      <c r="O921" s="86"/>
      <c r="P921" s="86"/>
      <c r="Q921" s="86"/>
      <c r="R921" s="86"/>
      <c r="S921" s="86"/>
      <c r="T921" s="86"/>
      <c r="U921" s="86"/>
      <c r="V921" s="86"/>
      <c r="W921" s="86"/>
      <c r="X921" s="86"/>
      <c r="Y921" s="86"/>
    </row>
    <row r="922" spans="2:25" ht="15.75" customHeight="1" x14ac:dyDescent="0.2">
      <c r="B922" s="86"/>
      <c r="C922" s="86"/>
      <c r="D922" s="86"/>
      <c r="E922" s="86"/>
      <c r="F922" s="86"/>
      <c r="G922" s="86"/>
      <c r="H922" s="86"/>
      <c r="I922" s="86"/>
      <c r="J922" s="86"/>
      <c r="K922" s="86"/>
      <c r="L922" s="86"/>
      <c r="M922" s="86"/>
      <c r="N922" s="86"/>
      <c r="O922" s="86"/>
      <c r="P922" s="86"/>
      <c r="Q922" s="86"/>
      <c r="R922" s="86"/>
      <c r="S922" s="86"/>
      <c r="T922" s="86"/>
      <c r="U922" s="86"/>
      <c r="V922" s="86"/>
      <c r="W922" s="86"/>
      <c r="X922" s="86"/>
      <c r="Y922" s="86"/>
    </row>
    <row r="923" spans="2:25" ht="15.75" customHeight="1" x14ac:dyDescent="0.2">
      <c r="B923" s="86"/>
      <c r="C923" s="86"/>
      <c r="D923" s="86"/>
      <c r="E923" s="86"/>
      <c r="F923" s="86"/>
      <c r="G923" s="86"/>
      <c r="H923" s="86"/>
      <c r="I923" s="86"/>
      <c r="J923" s="86"/>
      <c r="K923" s="86"/>
      <c r="L923" s="86"/>
      <c r="M923" s="86"/>
      <c r="N923" s="86"/>
      <c r="O923" s="86"/>
      <c r="P923" s="86"/>
      <c r="Q923" s="86"/>
      <c r="R923" s="86"/>
      <c r="S923" s="86"/>
      <c r="T923" s="86"/>
      <c r="U923" s="86"/>
      <c r="V923" s="86"/>
      <c r="W923" s="86"/>
      <c r="X923" s="86"/>
      <c r="Y923" s="86"/>
    </row>
    <row r="924" spans="2:25" ht="15.75" customHeight="1" x14ac:dyDescent="0.2">
      <c r="B924" s="86"/>
      <c r="C924" s="86"/>
      <c r="D924" s="86"/>
      <c r="E924" s="86"/>
      <c r="F924" s="86"/>
      <c r="G924" s="86"/>
      <c r="H924" s="86"/>
      <c r="I924" s="86"/>
      <c r="J924" s="86"/>
      <c r="K924" s="86"/>
      <c r="L924" s="86"/>
      <c r="M924" s="86"/>
      <c r="N924" s="86"/>
      <c r="O924" s="86"/>
      <c r="P924" s="86"/>
      <c r="Q924" s="86"/>
      <c r="R924" s="86"/>
      <c r="S924" s="86"/>
      <c r="T924" s="86"/>
      <c r="U924" s="86"/>
      <c r="V924" s="86"/>
      <c r="W924" s="86"/>
      <c r="X924" s="86"/>
      <c r="Y924" s="86"/>
    </row>
    <row r="925" spans="2:25" ht="15.75" customHeight="1" x14ac:dyDescent="0.2">
      <c r="B925" s="86"/>
      <c r="C925" s="86"/>
      <c r="D925" s="86"/>
      <c r="E925" s="86"/>
      <c r="F925" s="86"/>
      <c r="G925" s="86"/>
      <c r="H925" s="86"/>
      <c r="I925" s="86"/>
      <c r="J925" s="86"/>
      <c r="K925" s="86"/>
      <c r="L925" s="86"/>
      <c r="M925" s="86"/>
      <c r="N925" s="86"/>
      <c r="O925" s="86"/>
      <c r="P925" s="86"/>
      <c r="Q925" s="86"/>
      <c r="R925" s="86"/>
      <c r="S925" s="86"/>
      <c r="T925" s="86"/>
      <c r="U925" s="86"/>
      <c r="V925" s="86"/>
      <c r="W925" s="86"/>
      <c r="X925" s="86"/>
      <c r="Y925" s="86"/>
    </row>
    <row r="926" spans="2:25" ht="15.75" customHeight="1" x14ac:dyDescent="0.2">
      <c r="B926" s="86"/>
      <c r="C926" s="86"/>
      <c r="D926" s="86"/>
      <c r="E926" s="86"/>
      <c r="F926" s="86"/>
      <c r="G926" s="86"/>
      <c r="H926" s="86"/>
      <c r="I926" s="86"/>
      <c r="J926" s="86"/>
      <c r="K926" s="86"/>
      <c r="L926" s="86"/>
      <c r="M926" s="86"/>
      <c r="N926" s="86"/>
      <c r="O926" s="86"/>
      <c r="P926" s="86"/>
      <c r="Q926" s="86"/>
      <c r="R926" s="86"/>
      <c r="S926" s="86"/>
      <c r="T926" s="86"/>
      <c r="U926" s="86"/>
      <c r="V926" s="86"/>
      <c r="W926" s="86"/>
      <c r="X926" s="86"/>
      <c r="Y926" s="86"/>
    </row>
    <row r="927" spans="2:25" ht="15.75" customHeight="1" x14ac:dyDescent="0.2">
      <c r="B927" s="86"/>
      <c r="C927" s="86"/>
      <c r="D927" s="86"/>
      <c r="E927" s="86"/>
      <c r="F927" s="86"/>
      <c r="G927" s="86"/>
      <c r="H927" s="86"/>
      <c r="I927" s="86"/>
      <c r="J927" s="86"/>
      <c r="K927" s="86"/>
      <c r="L927" s="86"/>
      <c r="M927" s="86"/>
      <c r="N927" s="86"/>
      <c r="O927" s="86"/>
      <c r="P927" s="86"/>
      <c r="Q927" s="86"/>
      <c r="R927" s="86"/>
      <c r="S927" s="86"/>
      <c r="T927" s="86"/>
      <c r="U927" s="86"/>
      <c r="V927" s="86"/>
      <c r="W927" s="86"/>
      <c r="X927" s="86"/>
      <c r="Y927" s="86"/>
    </row>
    <row r="928" spans="2:25" ht="15.75" customHeight="1" x14ac:dyDescent="0.2">
      <c r="B928" s="86"/>
      <c r="C928" s="86"/>
      <c r="D928" s="86"/>
      <c r="E928" s="86"/>
      <c r="F928" s="86"/>
      <c r="G928" s="86"/>
      <c r="H928" s="86"/>
      <c r="I928" s="86"/>
      <c r="J928" s="86"/>
      <c r="K928" s="86"/>
      <c r="L928" s="86"/>
      <c r="M928" s="86"/>
      <c r="N928" s="86"/>
      <c r="O928" s="86"/>
      <c r="P928" s="86"/>
      <c r="Q928" s="86"/>
      <c r="R928" s="86"/>
      <c r="S928" s="86"/>
      <c r="T928" s="86"/>
      <c r="U928" s="86"/>
      <c r="V928" s="86"/>
      <c r="W928" s="86"/>
      <c r="X928" s="86"/>
      <c r="Y928" s="86"/>
    </row>
    <row r="929" spans="2:25" ht="15.75" customHeight="1" x14ac:dyDescent="0.2">
      <c r="B929" s="86"/>
      <c r="C929" s="86"/>
      <c r="D929" s="86"/>
      <c r="E929" s="86"/>
      <c r="F929" s="86"/>
      <c r="G929" s="86"/>
      <c r="H929" s="86"/>
      <c r="I929" s="86"/>
      <c r="J929" s="86"/>
      <c r="K929" s="86"/>
      <c r="L929" s="86"/>
      <c r="M929" s="86"/>
      <c r="N929" s="86"/>
      <c r="O929" s="86"/>
      <c r="P929" s="86"/>
      <c r="Q929" s="86"/>
      <c r="R929" s="86"/>
      <c r="S929" s="86"/>
      <c r="T929" s="86"/>
      <c r="U929" s="86"/>
      <c r="V929" s="86"/>
      <c r="W929" s="86"/>
      <c r="X929" s="86"/>
      <c r="Y929" s="86"/>
    </row>
    <row r="930" spans="2:25" ht="15.75" customHeight="1" x14ac:dyDescent="0.2">
      <c r="B930" s="86"/>
      <c r="C930" s="86"/>
      <c r="D930" s="86"/>
      <c r="E930" s="86"/>
      <c r="F930" s="86"/>
      <c r="G930" s="86"/>
      <c r="H930" s="86"/>
      <c r="I930" s="86"/>
      <c r="J930" s="86"/>
      <c r="K930" s="86"/>
      <c r="L930" s="86"/>
      <c r="M930" s="86"/>
      <c r="N930" s="86"/>
      <c r="O930" s="86"/>
      <c r="P930" s="86"/>
      <c r="Q930" s="86"/>
      <c r="R930" s="86"/>
      <c r="S930" s="86"/>
      <c r="T930" s="86"/>
      <c r="U930" s="86"/>
      <c r="V930" s="86"/>
      <c r="W930" s="86"/>
      <c r="X930" s="86"/>
      <c r="Y930" s="86"/>
    </row>
    <row r="931" spans="2:25" ht="15.75" customHeight="1" x14ac:dyDescent="0.2">
      <c r="B931" s="86"/>
      <c r="C931" s="86"/>
      <c r="D931" s="86"/>
      <c r="E931" s="86"/>
      <c r="F931" s="86"/>
      <c r="G931" s="86"/>
      <c r="H931" s="86"/>
      <c r="I931" s="86"/>
      <c r="J931" s="86"/>
      <c r="K931" s="86"/>
      <c r="L931" s="86"/>
      <c r="M931" s="86"/>
      <c r="N931" s="86"/>
      <c r="O931" s="86"/>
      <c r="P931" s="86"/>
      <c r="Q931" s="86"/>
      <c r="R931" s="86"/>
      <c r="S931" s="86"/>
      <c r="T931" s="86"/>
      <c r="U931" s="86"/>
      <c r="V931" s="86"/>
      <c r="W931" s="86"/>
      <c r="X931" s="86"/>
      <c r="Y931" s="86"/>
    </row>
    <row r="932" spans="2:25" ht="15.75" customHeight="1" x14ac:dyDescent="0.2">
      <c r="B932" s="86"/>
      <c r="C932" s="86"/>
      <c r="D932" s="86"/>
      <c r="E932" s="86"/>
      <c r="F932" s="86"/>
      <c r="G932" s="86"/>
      <c r="H932" s="86"/>
      <c r="I932" s="86"/>
      <c r="J932" s="86"/>
      <c r="K932" s="86"/>
      <c r="L932" s="86"/>
      <c r="M932" s="86"/>
      <c r="N932" s="86"/>
      <c r="O932" s="86"/>
      <c r="P932" s="86"/>
      <c r="Q932" s="86"/>
      <c r="R932" s="86"/>
      <c r="S932" s="86"/>
      <c r="T932" s="86"/>
      <c r="U932" s="86"/>
      <c r="V932" s="86"/>
      <c r="W932" s="86"/>
      <c r="X932" s="86"/>
      <c r="Y932" s="86"/>
    </row>
    <row r="933" spans="2:25" ht="15.75" customHeight="1" x14ac:dyDescent="0.2">
      <c r="B933" s="86"/>
      <c r="C933" s="86"/>
      <c r="D933" s="86"/>
      <c r="E933" s="86"/>
      <c r="F933" s="86"/>
      <c r="G933" s="86"/>
      <c r="H933" s="86"/>
      <c r="I933" s="86"/>
      <c r="J933" s="86"/>
      <c r="K933" s="86"/>
      <c r="L933" s="86"/>
      <c r="M933" s="86"/>
      <c r="N933" s="86"/>
      <c r="O933" s="86"/>
      <c r="P933" s="86"/>
      <c r="Q933" s="86"/>
      <c r="R933" s="86"/>
      <c r="S933" s="86"/>
      <c r="T933" s="86"/>
      <c r="U933" s="86"/>
      <c r="V933" s="86"/>
      <c r="W933" s="86"/>
      <c r="X933" s="86"/>
      <c r="Y933" s="86"/>
    </row>
    <row r="934" spans="2:25" ht="15.75" customHeight="1" x14ac:dyDescent="0.2">
      <c r="B934" s="86"/>
      <c r="C934" s="86"/>
      <c r="D934" s="86"/>
      <c r="E934" s="86"/>
      <c r="F934" s="86"/>
      <c r="G934" s="86"/>
      <c r="H934" s="86"/>
      <c r="I934" s="86"/>
      <c r="J934" s="86"/>
      <c r="K934" s="86"/>
      <c r="L934" s="86"/>
      <c r="M934" s="86"/>
      <c r="N934" s="86"/>
      <c r="O934" s="86"/>
      <c r="P934" s="86"/>
      <c r="Q934" s="86"/>
      <c r="R934" s="86"/>
      <c r="S934" s="86"/>
      <c r="T934" s="86"/>
      <c r="U934" s="86"/>
      <c r="V934" s="86"/>
      <c r="W934" s="86"/>
      <c r="X934" s="86"/>
      <c r="Y934" s="86"/>
    </row>
    <row r="935" spans="2:25" ht="15.75" customHeight="1" x14ac:dyDescent="0.2">
      <c r="B935" s="86"/>
      <c r="C935" s="86"/>
      <c r="D935" s="86"/>
      <c r="E935" s="86"/>
      <c r="F935" s="86"/>
      <c r="G935" s="86"/>
      <c r="H935" s="86"/>
      <c r="I935" s="86"/>
      <c r="J935" s="86"/>
      <c r="K935" s="86"/>
      <c r="L935" s="86"/>
      <c r="M935" s="86"/>
      <c r="N935" s="86"/>
      <c r="O935" s="86"/>
      <c r="P935" s="86"/>
      <c r="Q935" s="86"/>
      <c r="R935" s="86"/>
      <c r="S935" s="86"/>
      <c r="T935" s="86"/>
      <c r="U935" s="86"/>
      <c r="V935" s="86"/>
      <c r="W935" s="86"/>
      <c r="X935" s="86"/>
      <c r="Y935" s="86"/>
    </row>
    <row r="936" spans="2:25" ht="15.75" customHeight="1" x14ac:dyDescent="0.2">
      <c r="B936" s="86"/>
      <c r="C936" s="86"/>
      <c r="D936" s="86"/>
      <c r="E936" s="86"/>
      <c r="F936" s="86"/>
      <c r="G936" s="86"/>
      <c r="H936" s="86"/>
      <c r="I936" s="86"/>
      <c r="J936" s="86"/>
      <c r="K936" s="86"/>
      <c r="L936" s="86"/>
      <c r="M936" s="86"/>
      <c r="N936" s="86"/>
      <c r="O936" s="86"/>
      <c r="P936" s="86"/>
      <c r="Q936" s="86"/>
      <c r="R936" s="86"/>
      <c r="S936" s="86"/>
      <c r="T936" s="86"/>
      <c r="U936" s="86"/>
      <c r="V936" s="86"/>
      <c r="W936" s="86"/>
      <c r="X936" s="86"/>
      <c r="Y936" s="86"/>
    </row>
    <row r="937" spans="2:25" ht="15.75" customHeight="1" x14ac:dyDescent="0.2">
      <c r="B937" s="86"/>
      <c r="C937" s="86"/>
      <c r="D937" s="86"/>
      <c r="E937" s="86"/>
      <c r="F937" s="86"/>
      <c r="G937" s="86"/>
      <c r="H937" s="86"/>
      <c r="I937" s="86"/>
      <c r="J937" s="86"/>
      <c r="K937" s="86"/>
      <c r="L937" s="86"/>
      <c r="M937" s="86"/>
      <c r="N937" s="86"/>
      <c r="O937" s="86"/>
      <c r="P937" s="86"/>
      <c r="Q937" s="86"/>
      <c r="R937" s="86"/>
      <c r="S937" s="86"/>
      <c r="T937" s="86"/>
      <c r="U937" s="86"/>
      <c r="V937" s="86"/>
      <c r="W937" s="86"/>
      <c r="X937" s="86"/>
      <c r="Y937" s="86"/>
    </row>
    <row r="938" spans="2:25" ht="15.75" customHeight="1" x14ac:dyDescent="0.2">
      <c r="B938" s="86"/>
      <c r="C938" s="86"/>
      <c r="D938" s="86"/>
      <c r="E938" s="86"/>
      <c r="F938" s="86"/>
      <c r="G938" s="86"/>
      <c r="H938" s="86"/>
      <c r="I938" s="86"/>
      <c r="J938" s="86"/>
      <c r="K938" s="86"/>
      <c r="L938" s="86"/>
      <c r="M938" s="86"/>
      <c r="N938" s="86"/>
      <c r="O938" s="86"/>
      <c r="P938" s="86"/>
      <c r="Q938" s="86"/>
      <c r="R938" s="86"/>
      <c r="S938" s="86"/>
      <c r="T938" s="86"/>
      <c r="U938" s="86"/>
      <c r="V938" s="86"/>
      <c r="W938" s="86"/>
      <c r="X938" s="86"/>
      <c r="Y938" s="86"/>
    </row>
    <row r="939" spans="2:25" ht="15.75" customHeight="1" x14ac:dyDescent="0.2">
      <c r="B939" s="86"/>
      <c r="C939" s="86"/>
      <c r="D939" s="86"/>
      <c r="E939" s="86"/>
      <c r="F939" s="86"/>
      <c r="G939" s="86"/>
      <c r="H939" s="86"/>
      <c r="I939" s="86"/>
      <c r="J939" s="86"/>
      <c r="K939" s="86"/>
      <c r="L939" s="86"/>
      <c r="M939" s="86"/>
      <c r="N939" s="86"/>
      <c r="O939" s="86"/>
      <c r="P939" s="86"/>
      <c r="Q939" s="86"/>
      <c r="R939" s="86"/>
      <c r="S939" s="86"/>
      <c r="T939" s="86"/>
      <c r="U939" s="86"/>
      <c r="V939" s="86"/>
      <c r="W939" s="86"/>
      <c r="X939" s="86"/>
      <c r="Y939" s="86"/>
    </row>
    <row r="940" spans="2:25" ht="15.75" customHeight="1" x14ac:dyDescent="0.2">
      <c r="B940" s="86"/>
      <c r="C940" s="86"/>
      <c r="D940" s="86"/>
      <c r="E940" s="86"/>
      <c r="F940" s="86"/>
      <c r="G940" s="86"/>
      <c r="H940" s="86"/>
      <c r="I940" s="86"/>
      <c r="J940" s="86"/>
      <c r="K940" s="86"/>
      <c r="L940" s="86"/>
      <c r="M940" s="86"/>
      <c r="N940" s="86"/>
      <c r="O940" s="86"/>
      <c r="P940" s="86"/>
      <c r="Q940" s="86"/>
      <c r="R940" s="86"/>
      <c r="S940" s="86"/>
      <c r="T940" s="86"/>
      <c r="U940" s="86"/>
      <c r="V940" s="86"/>
      <c r="W940" s="86"/>
      <c r="X940" s="86"/>
      <c r="Y940" s="86"/>
    </row>
    <row r="941" spans="2:25" ht="15.75" customHeight="1" x14ac:dyDescent="0.2">
      <c r="B941" s="86"/>
      <c r="C941" s="86"/>
      <c r="D941" s="86"/>
      <c r="E941" s="86"/>
      <c r="F941" s="86"/>
      <c r="G941" s="86"/>
      <c r="H941" s="86"/>
      <c r="I941" s="86"/>
      <c r="J941" s="86"/>
      <c r="K941" s="86"/>
      <c r="L941" s="86"/>
      <c r="M941" s="86"/>
      <c r="N941" s="86"/>
      <c r="O941" s="86"/>
      <c r="P941" s="86"/>
      <c r="Q941" s="86"/>
      <c r="R941" s="86"/>
      <c r="S941" s="86"/>
      <c r="T941" s="86"/>
      <c r="U941" s="86"/>
      <c r="V941" s="86"/>
      <c r="W941" s="86"/>
      <c r="X941" s="86"/>
      <c r="Y941" s="86"/>
    </row>
    <row r="942" spans="2:25" ht="15.75" customHeight="1" x14ac:dyDescent="0.2">
      <c r="B942" s="86"/>
      <c r="C942" s="86"/>
      <c r="D942" s="86"/>
      <c r="E942" s="86"/>
      <c r="F942" s="86"/>
      <c r="G942" s="86"/>
      <c r="H942" s="86"/>
      <c r="I942" s="86"/>
      <c r="J942" s="86"/>
      <c r="K942" s="86"/>
      <c r="L942" s="86"/>
      <c r="M942" s="86"/>
      <c r="N942" s="86"/>
      <c r="O942" s="86"/>
      <c r="P942" s="86"/>
      <c r="Q942" s="86"/>
      <c r="R942" s="86"/>
      <c r="S942" s="86"/>
      <c r="T942" s="86"/>
      <c r="U942" s="86"/>
      <c r="V942" s="86"/>
      <c r="W942" s="86"/>
      <c r="X942" s="86"/>
      <c r="Y942" s="86"/>
    </row>
    <row r="943" spans="2:25" ht="15.75" customHeight="1" x14ac:dyDescent="0.2"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  <c r="S943" s="86"/>
      <c r="T943" s="86"/>
      <c r="U943" s="86"/>
      <c r="V943" s="86"/>
      <c r="W943" s="86"/>
      <c r="X943" s="86"/>
      <c r="Y943" s="86"/>
    </row>
    <row r="944" spans="2:25" ht="15.75" customHeight="1" x14ac:dyDescent="0.2">
      <c r="B944" s="86"/>
      <c r="C944" s="86"/>
      <c r="D944" s="86"/>
      <c r="E944" s="86"/>
      <c r="F944" s="86"/>
      <c r="G944" s="86"/>
      <c r="H944" s="86"/>
      <c r="I944" s="86"/>
      <c r="J944" s="86"/>
      <c r="K944" s="86"/>
      <c r="L944" s="86"/>
      <c r="M944" s="86"/>
      <c r="N944" s="86"/>
      <c r="O944" s="86"/>
      <c r="P944" s="86"/>
      <c r="Q944" s="86"/>
      <c r="R944" s="86"/>
      <c r="S944" s="86"/>
      <c r="T944" s="86"/>
      <c r="U944" s="86"/>
      <c r="V944" s="86"/>
      <c r="W944" s="86"/>
      <c r="X944" s="86"/>
      <c r="Y944" s="86"/>
    </row>
    <row r="945" spans="2:25" ht="15.75" customHeight="1" x14ac:dyDescent="0.2">
      <c r="B945" s="86"/>
      <c r="C945" s="86"/>
      <c r="D945" s="86"/>
      <c r="E945" s="86"/>
      <c r="F945" s="86"/>
      <c r="G945" s="86"/>
      <c r="H945" s="86"/>
      <c r="I945" s="86"/>
      <c r="J945" s="86"/>
      <c r="K945" s="86"/>
      <c r="L945" s="86"/>
      <c r="M945" s="86"/>
      <c r="N945" s="86"/>
      <c r="O945" s="86"/>
      <c r="P945" s="86"/>
      <c r="Q945" s="86"/>
      <c r="R945" s="86"/>
      <c r="S945" s="86"/>
      <c r="T945" s="86"/>
      <c r="U945" s="86"/>
      <c r="V945" s="86"/>
      <c r="W945" s="86"/>
      <c r="X945" s="86"/>
      <c r="Y945" s="86"/>
    </row>
    <row r="946" spans="2:25" ht="15.75" customHeight="1" x14ac:dyDescent="0.2">
      <c r="B946" s="86"/>
      <c r="C946" s="86"/>
      <c r="D946" s="86"/>
      <c r="E946" s="86"/>
      <c r="F946" s="86"/>
      <c r="G946" s="86"/>
      <c r="H946" s="86"/>
      <c r="I946" s="86"/>
      <c r="J946" s="86"/>
      <c r="K946" s="86"/>
      <c r="L946" s="86"/>
      <c r="M946" s="86"/>
      <c r="N946" s="86"/>
      <c r="O946" s="86"/>
      <c r="P946" s="86"/>
      <c r="Q946" s="86"/>
      <c r="R946" s="86"/>
      <c r="S946" s="86"/>
      <c r="T946" s="86"/>
      <c r="U946" s="86"/>
      <c r="V946" s="86"/>
      <c r="W946" s="86"/>
      <c r="X946" s="86"/>
      <c r="Y946" s="86"/>
    </row>
    <row r="947" spans="2:25" ht="15.75" customHeight="1" x14ac:dyDescent="0.2">
      <c r="B947" s="86"/>
      <c r="C947" s="86"/>
      <c r="D947" s="86"/>
      <c r="E947" s="86"/>
      <c r="F947" s="86"/>
      <c r="G947" s="86"/>
      <c r="H947" s="86"/>
      <c r="I947" s="86"/>
      <c r="J947" s="86"/>
      <c r="K947" s="86"/>
      <c r="L947" s="86"/>
      <c r="M947" s="86"/>
      <c r="N947" s="86"/>
      <c r="O947" s="86"/>
      <c r="P947" s="86"/>
      <c r="Q947" s="86"/>
      <c r="R947" s="86"/>
      <c r="S947" s="86"/>
      <c r="T947" s="86"/>
      <c r="U947" s="86"/>
      <c r="V947" s="86"/>
      <c r="W947" s="86"/>
      <c r="X947" s="86"/>
      <c r="Y947" s="86"/>
    </row>
    <row r="948" spans="2:25" ht="15.75" customHeight="1" x14ac:dyDescent="0.2">
      <c r="B948" s="86"/>
      <c r="C948" s="86"/>
      <c r="D948" s="86"/>
      <c r="E948" s="86"/>
      <c r="F948" s="86"/>
      <c r="G948" s="86"/>
      <c r="H948" s="86"/>
      <c r="I948" s="86"/>
      <c r="J948" s="86"/>
      <c r="K948" s="86"/>
      <c r="L948" s="86"/>
      <c r="M948" s="86"/>
      <c r="N948" s="86"/>
      <c r="O948" s="86"/>
      <c r="P948" s="86"/>
      <c r="Q948" s="86"/>
      <c r="R948" s="86"/>
      <c r="S948" s="86"/>
      <c r="T948" s="86"/>
      <c r="U948" s="86"/>
      <c r="V948" s="86"/>
      <c r="W948" s="86"/>
      <c r="X948" s="86"/>
      <c r="Y948" s="86"/>
    </row>
    <row r="949" spans="2:25" ht="15.75" customHeight="1" x14ac:dyDescent="0.2">
      <c r="B949" s="86"/>
      <c r="C949" s="86"/>
      <c r="D949" s="86"/>
      <c r="E949" s="86"/>
      <c r="F949" s="86"/>
      <c r="G949" s="86"/>
      <c r="H949" s="86"/>
      <c r="I949" s="86"/>
      <c r="J949" s="86"/>
      <c r="K949" s="86"/>
      <c r="L949" s="86"/>
      <c r="M949" s="86"/>
      <c r="N949" s="86"/>
      <c r="O949" s="86"/>
      <c r="P949" s="86"/>
      <c r="Q949" s="86"/>
      <c r="R949" s="86"/>
      <c r="S949" s="86"/>
      <c r="T949" s="86"/>
      <c r="U949" s="86"/>
      <c r="V949" s="86"/>
      <c r="W949" s="86"/>
      <c r="X949" s="86"/>
      <c r="Y949" s="86"/>
    </row>
    <row r="950" spans="2:25" ht="15.75" customHeight="1" x14ac:dyDescent="0.2">
      <c r="B950" s="86"/>
      <c r="C950" s="86"/>
      <c r="D950" s="86"/>
      <c r="E950" s="86"/>
      <c r="F950" s="86"/>
      <c r="G950" s="86"/>
      <c r="H950" s="86"/>
      <c r="I950" s="86"/>
      <c r="J950" s="86"/>
      <c r="K950" s="86"/>
      <c r="L950" s="86"/>
      <c r="M950" s="86"/>
      <c r="N950" s="86"/>
      <c r="O950" s="86"/>
      <c r="P950" s="86"/>
      <c r="Q950" s="86"/>
      <c r="R950" s="86"/>
      <c r="S950" s="86"/>
      <c r="T950" s="86"/>
      <c r="U950" s="86"/>
      <c r="V950" s="86"/>
      <c r="W950" s="86"/>
      <c r="X950" s="86"/>
      <c r="Y950" s="86"/>
    </row>
    <row r="951" spans="2:25" ht="15.75" customHeight="1" x14ac:dyDescent="0.2">
      <c r="B951" s="86"/>
      <c r="C951" s="86"/>
      <c r="D951" s="86"/>
      <c r="E951" s="86"/>
      <c r="F951" s="86"/>
      <c r="G951" s="86"/>
      <c r="H951" s="86"/>
      <c r="I951" s="86"/>
      <c r="J951" s="86"/>
      <c r="K951" s="86"/>
      <c r="L951" s="86"/>
      <c r="M951" s="86"/>
      <c r="N951" s="86"/>
      <c r="O951" s="86"/>
      <c r="P951" s="86"/>
      <c r="Q951" s="86"/>
      <c r="R951" s="86"/>
      <c r="S951" s="86"/>
      <c r="T951" s="86"/>
      <c r="U951" s="86"/>
      <c r="V951" s="86"/>
      <c r="W951" s="86"/>
      <c r="X951" s="86"/>
      <c r="Y951" s="86"/>
    </row>
    <row r="952" spans="2:25" ht="15.75" customHeight="1" x14ac:dyDescent="0.2">
      <c r="B952" s="86"/>
      <c r="C952" s="86"/>
      <c r="D952" s="86"/>
      <c r="E952" s="86"/>
      <c r="F952" s="86"/>
      <c r="G952" s="86"/>
      <c r="H952" s="86"/>
      <c r="I952" s="86"/>
      <c r="J952" s="86"/>
      <c r="K952" s="86"/>
      <c r="L952" s="86"/>
      <c r="M952" s="86"/>
      <c r="N952" s="86"/>
      <c r="O952" s="86"/>
      <c r="P952" s="86"/>
      <c r="Q952" s="86"/>
      <c r="R952" s="86"/>
      <c r="S952" s="86"/>
      <c r="T952" s="86"/>
      <c r="U952" s="86"/>
      <c r="V952" s="86"/>
      <c r="W952" s="86"/>
      <c r="X952" s="86"/>
      <c r="Y952" s="86"/>
    </row>
    <row r="953" spans="2:25" ht="15.75" customHeight="1" x14ac:dyDescent="0.2">
      <c r="B953" s="86"/>
      <c r="C953" s="86"/>
      <c r="D953" s="86"/>
      <c r="E953" s="86"/>
      <c r="F953" s="86"/>
      <c r="G953" s="86"/>
      <c r="H953" s="86"/>
      <c r="I953" s="86"/>
      <c r="J953" s="86"/>
      <c r="K953" s="86"/>
      <c r="L953" s="86"/>
      <c r="M953" s="86"/>
      <c r="N953" s="86"/>
      <c r="O953" s="86"/>
      <c r="P953" s="86"/>
      <c r="Q953" s="86"/>
      <c r="R953" s="86"/>
      <c r="S953" s="86"/>
      <c r="T953" s="86"/>
      <c r="U953" s="86"/>
      <c r="V953" s="86"/>
      <c r="W953" s="86"/>
      <c r="X953" s="86"/>
      <c r="Y953" s="86"/>
    </row>
    <row r="954" spans="2:25" ht="15.75" customHeight="1" x14ac:dyDescent="0.2">
      <c r="B954" s="86"/>
      <c r="C954" s="86"/>
      <c r="D954" s="86"/>
      <c r="E954" s="86"/>
      <c r="F954" s="86"/>
      <c r="G954" s="86"/>
      <c r="H954" s="86"/>
      <c r="I954" s="86"/>
      <c r="J954" s="86"/>
      <c r="K954" s="86"/>
      <c r="L954" s="86"/>
      <c r="M954" s="86"/>
      <c r="N954" s="86"/>
      <c r="O954" s="86"/>
      <c r="P954" s="86"/>
      <c r="Q954" s="86"/>
      <c r="R954" s="86"/>
      <c r="S954" s="86"/>
      <c r="T954" s="86"/>
      <c r="U954" s="86"/>
      <c r="V954" s="86"/>
      <c r="W954" s="86"/>
      <c r="X954" s="86"/>
      <c r="Y954" s="86"/>
    </row>
    <row r="955" spans="2:25" ht="15.75" customHeight="1" x14ac:dyDescent="0.2">
      <c r="B955" s="86"/>
      <c r="C955" s="86"/>
      <c r="D955" s="86"/>
      <c r="E955" s="86"/>
      <c r="F955" s="86"/>
      <c r="G955" s="86"/>
      <c r="H955" s="86"/>
      <c r="I955" s="86"/>
      <c r="J955" s="86"/>
      <c r="K955" s="86"/>
      <c r="L955" s="86"/>
      <c r="M955" s="86"/>
      <c r="N955" s="86"/>
      <c r="O955" s="86"/>
      <c r="P955" s="86"/>
      <c r="Q955" s="86"/>
      <c r="R955" s="86"/>
      <c r="S955" s="86"/>
      <c r="T955" s="86"/>
      <c r="U955" s="86"/>
      <c r="V955" s="86"/>
      <c r="W955" s="86"/>
      <c r="X955" s="86"/>
      <c r="Y955" s="86"/>
    </row>
    <row r="956" spans="2:25" ht="15.75" customHeight="1" x14ac:dyDescent="0.2">
      <c r="B956" s="86"/>
      <c r="C956" s="86"/>
      <c r="D956" s="86"/>
      <c r="E956" s="86"/>
      <c r="F956" s="86"/>
      <c r="G956" s="86"/>
      <c r="H956" s="86"/>
      <c r="I956" s="86"/>
      <c r="J956" s="86"/>
      <c r="K956" s="86"/>
      <c r="L956" s="86"/>
      <c r="M956" s="86"/>
      <c r="N956" s="86"/>
      <c r="O956" s="86"/>
      <c r="P956" s="86"/>
      <c r="Q956" s="86"/>
      <c r="R956" s="86"/>
      <c r="S956" s="86"/>
      <c r="T956" s="86"/>
      <c r="U956" s="86"/>
      <c r="V956" s="86"/>
      <c r="W956" s="86"/>
      <c r="X956" s="86"/>
      <c r="Y956" s="86"/>
    </row>
    <row r="957" spans="2:25" ht="15.75" customHeight="1" x14ac:dyDescent="0.2">
      <c r="B957" s="86"/>
      <c r="C957" s="86"/>
      <c r="D957" s="86"/>
      <c r="E957" s="86"/>
      <c r="F957" s="86"/>
      <c r="G957" s="86"/>
      <c r="H957" s="86"/>
      <c r="I957" s="86"/>
      <c r="J957" s="86"/>
      <c r="K957" s="86"/>
      <c r="L957" s="86"/>
      <c r="M957" s="86"/>
      <c r="N957" s="86"/>
      <c r="O957" s="86"/>
      <c r="P957" s="86"/>
      <c r="Q957" s="86"/>
      <c r="R957" s="86"/>
      <c r="S957" s="86"/>
      <c r="T957" s="86"/>
      <c r="U957" s="86"/>
      <c r="V957" s="86"/>
      <c r="W957" s="86"/>
      <c r="X957" s="86"/>
      <c r="Y957" s="86"/>
    </row>
    <row r="958" spans="2:25" ht="15.75" customHeight="1" x14ac:dyDescent="0.2">
      <c r="B958" s="86"/>
      <c r="C958" s="86"/>
      <c r="D958" s="86"/>
      <c r="E958" s="86"/>
      <c r="F958" s="86"/>
      <c r="G958" s="86"/>
      <c r="H958" s="86"/>
      <c r="I958" s="86"/>
      <c r="J958" s="86"/>
      <c r="K958" s="86"/>
      <c r="L958" s="86"/>
      <c r="M958" s="86"/>
      <c r="N958" s="86"/>
      <c r="O958" s="86"/>
      <c r="P958" s="86"/>
      <c r="Q958" s="86"/>
      <c r="R958" s="86"/>
      <c r="S958" s="86"/>
      <c r="T958" s="86"/>
      <c r="U958" s="86"/>
      <c r="V958" s="86"/>
      <c r="W958" s="86"/>
      <c r="X958" s="86"/>
      <c r="Y958" s="86"/>
    </row>
    <row r="959" spans="2:25" ht="15.75" customHeight="1" x14ac:dyDescent="0.2">
      <c r="B959" s="86"/>
      <c r="C959" s="86"/>
      <c r="D959" s="86"/>
      <c r="E959" s="86"/>
      <c r="F959" s="86"/>
      <c r="G959" s="86"/>
      <c r="H959" s="86"/>
      <c r="I959" s="86"/>
      <c r="J959" s="86"/>
      <c r="K959" s="86"/>
      <c r="L959" s="86"/>
      <c r="M959" s="86"/>
      <c r="N959" s="86"/>
      <c r="O959" s="86"/>
      <c r="P959" s="86"/>
      <c r="Q959" s="86"/>
      <c r="R959" s="86"/>
      <c r="S959" s="86"/>
      <c r="T959" s="86"/>
      <c r="U959" s="86"/>
      <c r="V959" s="86"/>
      <c r="W959" s="86"/>
      <c r="X959" s="86"/>
      <c r="Y959" s="86"/>
    </row>
    <row r="960" spans="2:25" ht="15.75" customHeight="1" x14ac:dyDescent="0.2">
      <c r="B960" s="86"/>
      <c r="C960" s="86"/>
      <c r="D960" s="86"/>
      <c r="E960" s="86"/>
      <c r="F960" s="86"/>
      <c r="G960" s="86"/>
      <c r="H960" s="86"/>
      <c r="I960" s="86"/>
      <c r="J960" s="86"/>
      <c r="K960" s="86"/>
      <c r="L960" s="86"/>
      <c r="M960" s="86"/>
      <c r="N960" s="86"/>
      <c r="O960" s="86"/>
      <c r="P960" s="86"/>
      <c r="Q960" s="86"/>
      <c r="R960" s="86"/>
      <c r="S960" s="86"/>
      <c r="T960" s="86"/>
      <c r="U960" s="86"/>
      <c r="V960" s="86"/>
      <c r="W960" s="86"/>
      <c r="X960" s="86"/>
      <c r="Y960" s="86"/>
    </row>
    <row r="961" spans="2:25" ht="15.75" customHeight="1" x14ac:dyDescent="0.2">
      <c r="B961" s="86"/>
      <c r="C961" s="86"/>
      <c r="D961" s="86"/>
      <c r="E961" s="86"/>
      <c r="F961" s="86"/>
      <c r="G961" s="86"/>
      <c r="H961" s="86"/>
      <c r="I961" s="86"/>
      <c r="J961" s="86"/>
      <c r="K961" s="86"/>
      <c r="L961" s="86"/>
      <c r="M961" s="86"/>
      <c r="N961" s="86"/>
      <c r="O961" s="86"/>
      <c r="P961" s="86"/>
      <c r="Q961" s="86"/>
      <c r="R961" s="86"/>
      <c r="S961" s="86"/>
      <c r="T961" s="86"/>
      <c r="U961" s="86"/>
      <c r="V961" s="86"/>
      <c r="W961" s="86"/>
      <c r="X961" s="86"/>
      <c r="Y961" s="86"/>
    </row>
    <row r="962" spans="2:25" ht="15.75" customHeight="1" x14ac:dyDescent="0.2">
      <c r="B962" s="86"/>
      <c r="C962" s="86"/>
      <c r="D962" s="86"/>
      <c r="E962" s="86"/>
      <c r="F962" s="86"/>
      <c r="G962" s="86"/>
      <c r="H962" s="86"/>
      <c r="I962" s="86"/>
      <c r="J962" s="86"/>
      <c r="K962" s="86"/>
      <c r="L962" s="86"/>
      <c r="M962" s="86"/>
      <c r="N962" s="86"/>
      <c r="O962" s="86"/>
      <c r="P962" s="86"/>
      <c r="Q962" s="86"/>
      <c r="R962" s="86"/>
      <c r="S962" s="86"/>
      <c r="T962" s="86"/>
      <c r="U962" s="86"/>
      <c r="V962" s="86"/>
      <c r="W962" s="86"/>
      <c r="X962" s="86"/>
      <c r="Y962" s="86"/>
    </row>
    <row r="963" spans="2:25" ht="15.75" customHeight="1" x14ac:dyDescent="0.2">
      <c r="B963" s="86"/>
      <c r="C963" s="86"/>
      <c r="D963" s="86"/>
      <c r="E963" s="86"/>
      <c r="F963" s="86"/>
      <c r="G963" s="86"/>
      <c r="H963" s="86"/>
      <c r="I963" s="86"/>
      <c r="J963" s="86"/>
      <c r="K963" s="86"/>
      <c r="L963" s="86"/>
      <c r="M963" s="86"/>
      <c r="N963" s="86"/>
      <c r="O963" s="86"/>
      <c r="P963" s="86"/>
      <c r="Q963" s="86"/>
      <c r="R963" s="86"/>
      <c r="S963" s="86"/>
      <c r="T963" s="86"/>
      <c r="U963" s="86"/>
      <c r="V963" s="86"/>
      <c r="W963" s="86"/>
      <c r="X963" s="86"/>
      <c r="Y963" s="86"/>
    </row>
    <row r="964" spans="2:25" ht="15.75" customHeight="1" x14ac:dyDescent="0.2">
      <c r="B964" s="86"/>
      <c r="C964" s="86"/>
      <c r="D964" s="86"/>
      <c r="E964" s="86"/>
      <c r="F964" s="86"/>
      <c r="G964" s="86"/>
      <c r="H964" s="86"/>
      <c r="I964" s="86"/>
      <c r="J964" s="86"/>
      <c r="K964" s="86"/>
      <c r="L964" s="86"/>
      <c r="M964" s="86"/>
      <c r="N964" s="86"/>
      <c r="O964" s="86"/>
      <c r="P964" s="86"/>
      <c r="Q964" s="86"/>
      <c r="R964" s="86"/>
      <c r="S964" s="86"/>
      <c r="T964" s="86"/>
      <c r="U964" s="86"/>
      <c r="V964" s="86"/>
      <c r="W964" s="86"/>
      <c r="X964" s="86"/>
      <c r="Y964" s="86"/>
    </row>
    <row r="965" spans="2:25" ht="15.75" customHeight="1" x14ac:dyDescent="0.2">
      <c r="B965" s="86"/>
      <c r="C965" s="86"/>
      <c r="D965" s="86"/>
      <c r="E965" s="86"/>
      <c r="F965" s="86"/>
      <c r="G965" s="86"/>
      <c r="H965" s="86"/>
      <c r="I965" s="86"/>
      <c r="J965" s="86"/>
      <c r="K965" s="86"/>
      <c r="L965" s="86"/>
      <c r="M965" s="86"/>
      <c r="N965" s="86"/>
      <c r="O965" s="86"/>
      <c r="P965" s="86"/>
      <c r="Q965" s="86"/>
      <c r="R965" s="86"/>
      <c r="S965" s="86"/>
      <c r="T965" s="86"/>
      <c r="U965" s="86"/>
      <c r="V965" s="86"/>
      <c r="W965" s="86"/>
      <c r="X965" s="86"/>
      <c r="Y965" s="86"/>
    </row>
    <row r="966" spans="2:25" ht="15.75" customHeight="1" x14ac:dyDescent="0.2">
      <c r="B966" s="86"/>
      <c r="C966" s="86"/>
      <c r="D966" s="86"/>
      <c r="E966" s="86"/>
      <c r="F966" s="86"/>
      <c r="G966" s="86"/>
      <c r="H966" s="86"/>
      <c r="I966" s="86"/>
      <c r="J966" s="86"/>
      <c r="K966" s="86"/>
      <c r="L966" s="86"/>
      <c r="M966" s="86"/>
      <c r="N966" s="86"/>
      <c r="O966" s="86"/>
      <c r="P966" s="86"/>
      <c r="Q966" s="86"/>
      <c r="R966" s="86"/>
      <c r="S966" s="86"/>
      <c r="T966" s="86"/>
      <c r="U966" s="86"/>
      <c r="V966" s="86"/>
      <c r="W966" s="86"/>
      <c r="X966" s="86"/>
      <c r="Y966" s="86"/>
    </row>
    <row r="967" spans="2:25" ht="15.75" customHeight="1" x14ac:dyDescent="0.2"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6"/>
      <c r="M967" s="86"/>
      <c r="N967" s="86"/>
      <c r="O967" s="86"/>
      <c r="P967" s="86"/>
      <c r="Q967" s="86"/>
      <c r="R967" s="86"/>
      <c r="S967" s="86"/>
      <c r="T967" s="86"/>
      <c r="U967" s="86"/>
      <c r="V967" s="86"/>
      <c r="W967" s="86"/>
      <c r="X967" s="86"/>
      <c r="Y967" s="86"/>
    </row>
    <row r="968" spans="2:25" ht="15.75" customHeight="1" x14ac:dyDescent="0.2">
      <c r="B968" s="86"/>
      <c r="C968" s="86"/>
      <c r="D968" s="86"/>
      <c r="E968" s="86"/>
      <c r="F968" s="86"/>
      <c r="G968" s="86"/>
      <c r="H968" s="86"/>
      <c r="I968" s="86"/>
      <c r="J968" s="86"/>
      <c r="K968" s="86"/>
      <c r="L968" s="86"/>
      <c r="M968" s="86"/>
      <c r="N968" s="86"/>
      <c r="O968" s="86"/>
      <c r="P968" s="86"/>
      <c r="Q968" s="86"/>
      <c r="R968" s="86"/>
      <c r="S968" s="86"/>
      <c r="T968" s="86"/>
      <c r="U968" s="86"/>
      <c r="V968" s="86"/>
      <c r="W968" s="86"/>
      <c r="X968" s="86"/>
      <c r="Y968" s="86"/>
    </row>
    <row r="969" spans="2:25" ht="15.75" customHeight="1" x14ac:dyDescent="0.2">
      <c r="B969" s="86"/>
      <c r="C969" s="86"/>
      <c r="D969" s="86"/>
      <c r="E969" s="86"/>
      <c r="F969" s="86"/>
      <c r="G969" s="86"/>
      <c r="H969" s="86"/>
      <c r="I969" s="86"/>
      <c r="J969" s="86"/>
      <c r="K969" s="86"/>
      <c r="L969" s="86"/>
      <c r="M969" s="86"/>
      <c r="N969" s="86"/>
      <c r="O969" s="86"/>
      <c r="P969" s="86"/>
      <c r="Q969" s="86"/>
      <c r="R969" s="86"/>
      <c r="S969" s="86"/>
      <c r="T969" s="86"/>
      <c r="U969" s="86"/>
      <c r="V969" s="86"/>
      <c r="W969" s="86"/>
      <c r="X969" s="86"/>
      <c r="Y969" s="86"/>
    </row>
    <row r="970" spans="2:25" ht="15.75" customHeight="1" x14ac:dyDescent="0.2">
      <c r="B970" s="86"/>
      <c r="C970" s="86"/>
      <c r="D970" s="86"/>
      <c r="E970" s="86"/>
      <c r="F970" s="86"/>
      <c r="G970" s="86"/>
      <c r="H970" s="86"/>
      <c r="I970" s="86"/>
      <c r="J970" s="86"/>
      <c r="K970" s="86"/>
      <c r="L970" s="86"/>
      <c r="M970" s="86"/>
      <c r="N970" s="86"/>
      <c r="O970" s="86"/>
      <c r="P970" s="86"/>
      <c r="Q970" s="86"/>
      <c r="R970" s="86"/>
      <c r="S970" s="86"/>
      <c r="T970" s="86"/>
      <c r="U970" s="86"/>
      <c r="V970" s="86"/>
      <c r="W970" s="86"/>
      <c r="X970" s="86"/>
      <c r="Y970" s="86"/>
    </row>
    <row r="971" spans="2:25" ht="15.75" customHeight="1" x14ac:dyDescent="0.2">
      <c r="B971" s="86"/>
      <c r="C971" s="86"/>
      <c r="D971" s="86"/>
      <c r="E971" s="86"/>
      <c r="F971" s="86"/>
      <c r="G971" s="86"/>
      <c r="H971" s="86"/>
      <c r="I971" s="86"/>
      <c r="J971" s="86"/>
      <c r="K971" s="86"/>
      <c r="L971" s="86"/>
      <c r="M971" s="86"/>
      <c r="N971" s="86"/>
      <c r="O971" s="86"/>
      <c r="P971" s="86"/>
      <c r="Q971" s="86"/>
      <c r="R971" s="86"/>
      <c r="S971" s="86"/>
      <c r="T971" s="86"/>
      <c r="U971" s="86"/>
      <c r="V971" s="86"/>
      <c r="W971" s="86"/>
      <c r="X971" s="86"/>
      <c r="Y971" s="86"/>
    </row>
    <row r="972" spans="2:25" ht="15.75" customHeight="1" x14ac:dyDescent="0.2">
      <c r="B972" s="86"/>
      <c r="C972" s="86"/>
      <c r="D972" s="86"/>
      <c r="E972" s="86"/>
      <c r="F972" s="86"/>
      <c r="G972" s="86"/>
      <c r="H972" s="86"/>
      <c r="I972" s="86"/>
      <c r="J972" s="86"/>
      <c r="K972" s="86"/>
      <c r="L972" s="86"/>
      <c r="M972" s="86"/>
      <c r="N972" s="86"/>
      <c r="O972" s="86"/>
      <c r="P972" s="86"/>
      <c r="Q972" s="86"/>
      <c r="R972" s="86"/>
      <c r="S972" s="86"/>
      <c r="T972" s="86"/>
      <c r="U972" s="86"/>
      <c r="V972" s="86"/>
      <c r="W972" s="86"/>
      <c r="X972" s="86"/>
      <c r="Y972" s="86"/>
    </row>
    <row r="973" spans="2:25" ht="15.75" customHeight="1" x14ac:dyDescent="0.2">
      <c r="B973" s="86"/>
      <c r="C973" s="86"/>
      <c r="D973" s="86"/>
      <c r="E973" s="86"/>
      <c r="F973" s="86"/>
      <c r="G973" s="86"/>
      <c r="H973" s="86"/>
      <c r="I973" s="86"/>
      <c r="J973" s="86"/>
      <c r="K973" s="86"/>
      <c r="L973" s="86"/>
      <c r="M973" s="86"/>
      <c r="N973" s="86"/>
      <c r="O973" s="86"/>
      <c r="P973" s="86"/>
      <c r="Q973" s="86"/>
      <c r="R973" s="86"/>
      <c r="S973" s="86"/>
      <c r="T973" s="86"/>
      <c r="U973" s="86"/>
      <c r="V973" s="86"/>
      <c r="W973" s="86"/>
      <c r="X973" s="86"/>
      <c r="Y973" s="86"/>
    </row>
    <row r="974" spans="2:25" ht="15.75" customHeight="1" x14ac:dyDescent="0.2">
      <c r="B974" s="86"/>
      <c r="C974" s="86"/>
      <c r="D974" s="86"/>
      <c r="E974" s="86"/>
      <c r="F974" s="86"/>
      <c r="G974" s="86"/>
      <c r="H974" s="86"/>
      <c r="I974" s="86"/>
      <c r="J974" s="86"/>
      <c r="K974" s="86"/>
      <c r="L974" s="86"/>
      <c r="M974" s="86"/>
      <c r="N974" s="86"/>
      <c r="O974" s="86"/>
      <c r="P974" s="86"/>
      <c r="Q974" s="86"/>
      <c r="R974" s="86"/>
      <c r="S974" s="86"/>
      <c r="T974" s="86"/>
      <c r="U974" s="86"/>
      <c r="V974" s="86"/>
      <c r="W974" s="86"/>
      <c r="X974" s="86"/>
      <c r="Y974" s="86"/>
    </row>
    <row r="975" spans="2:25" ht="15.75" customHeight="1" x14ac:dyDescent="0.2">
      <c r="B975" s="86"/>
      <c r="C975" s="86"/>
      <c r="D975" s="86"/>
      <c r="E975" s="86"/>
      <c r="F975" s="86"/>
      <c r="G975" s="86"/>
      <c r="H975" s="86"/>
      <c r="I975" s="86"/>
      <c r="J975" s="86"/>
      <c r="K975" s="86"/>
      <c r="L975" s="86"/>
      <c r="M975" s="86"/>
      <c r="N975" s="86"/>
      <c r="O975" s="86"/>
      <c r="P975" s="86"/>
      <c r="Q975" s="86"/>
      <c r="R975" s="86"/>
      <c r="S975" s="86"/>
      <c r="T975" s="86"/>
      <c r="U975" s="86"/>
      <c r="V975" s="86"/>
      <c r="W975" s="86"/>
      <c r="X975" s="86"/>
      <c r="Y975" s="86"/>
    </row>
    <row r="976" spans="2:25" ht="15.75" customHeight="1" x14ac:dyDescent="0.2">
      <c r="B976" s="86"/>
      <c r="C976" s="86"/>
      <c r="D976" s="86"/>
      <c r="E976" s="86"/>
      <c r="F976" s="86"/>
      <c r="G976" s="86"/>
      <c r="H976" s="86"/>
      <c r="I976" s="86"/>
      <c r="J976" s="86"/>
      <c r="K976" s="86"/>
      <c r="L976" s="86"/>
      <c r="M976" s="86"/>
      <c r="N976" s="86"/>
      <c r="O976" s="86"/>
      <c r="P976" s="86"/>
      <c r="Q976" s="86"/>
      <c r="R976" s="86"/>
      <c r="S976" s="86"/>
      <c r="T976" s="86"/>
      <c r="U976" s="86"/>
      <c r="V976" s="86"/>
      <c r="W976" s="86"/>
      <c r="X976" s="86"/>
      <c r="Y976" s="86"/>
    </row>
    <row r="977" spans="2:25" ht="15.75" customHeight="1" x14ac:dyDescent="0.2">
      <c r="B977" s="86"/>
      <c r="C977" s="86"/>
      <c r="D977" s="86"/>
      <c r="E977" s="86"/>
      <c r="F977" s="86"/>
      <c r="G977" s="86"/>
      <c r="H977" s="86"/>
      <c r="I977" s="86"/>
      <c r="J977" s="86"/>
      <c r="K977" s="86"/>
      <c r="L977" s="86"/>
      <c r="M977" s="86"/>
      <c r="N977" s="86"/>
      <c r="O977" s="86"/>
      <c r="P977" s="86"/>
      <c r="Q977" s="86"/>
      <c r="R977" s="86"/>
      <c r="S977" s="86"/>
      <c r="T977" s="86"/>
      <c r="U977" s="86"/>
      <c r="V977" s="86"/>
      <c r="W977" s="86"/>
      <c r="X977" s="86"/>
      <c r="Y977" s="86"/>
    </row>
    <row r="978" spans="2:25" ht="15.75" customHeight="1" x14ac:dyDescent="0.2">
      <c r="B978" s="86"/>
      <c r="C978" s="86"/>
      <c r="D978" s="86"/>
      <c r="E978" s="86"/>
      <c r="F978" s="86"/>
      <c r="G978" s="86"/>
      <c r="H978" s="86"/>
      <c r="I978" s="86"/>
      <c r="J978" s="86"/>
      <c r="K978" s="86"/>
      <c r="L978" s="86"/>
      <c r="M978" s="86"/>
      <c r="N978" s="86"/>
      <c r="O978" s="86"/>
      <c r="P978" s="86"/>
      <c r="Q978" s="86"/>
      <c r="R978" s="86"/>
      <c r="S978" s="86"/>
      <c r="T978" s="86"/>
      <c r="U978" s="86"/>
      <c r="V978" s="86"/>
      <c r="W978" s="86"/>
      <c r="X978" s="86"/>
      <c r="Y978" s="86"/>
    </row>
    <row r="979" spans="2:25" ht="15.75" customHeight="1" x14ac:dyDescent="0.2">
      <c r="B979" s="86"/>
      <c r="C979" s="86"/>
      <c r="D979" s="86"/>
      <c r="E979" s="86"/>
      <c r="F979" s="86"/>
      <c r="G979" s="86"/>
      <c r="H979" s="86"/>
      <c r="I979" s="86"/>
      <c r="J979" s="86"/>
      <c r="K979" s="86"/>
      <c r="L979" s="86"/>
      <c r="M979" s="86"/>
      <c r="N979" s="86"/>
      <c r="O979" s="86"/>
      <c r="P979" s="86"/>
      <c r="Q979" s="86"/>
      <c r="R979" s="86"/>
      <c r="S979" s="86"/>
      <c r="T979" s="86"/>
      <c r="U979" s="86"/>
      <c r="V979" s="86"/>
      <c r="W979" s="86"/>
      <c r="X979" s="86"/>
      <c r="Y979" s="86"/>
    </row>
    <row r="980" spans="2:25" ht="15.75" customHeight="1" x14ac:dyDescent="0.2">
      <c r="B980" s="86"/>
      <c r="C980" s="86"/>
      <c r="D980" s="86"/>
      <c r="E980" s="86"/>
      <c r="F980" s="86"/>
      <c r="G980" s="86"/>
      <c r="H980" s="86"/>
      <c r="I980" s="86"/>
      <c r="J980" s="86"/>
      <c r="K980" s="86"/>
      <c r="L980" s="86"/>
      <c r="M980" s="86"/>
      <c r="N980" s="86"/>
      <c r="O980" s="86"/>
      <c r="P980" s="86"/>
      <c r="Q980" s="86"/>
      <c r="R980" s="86"/>
      <c r="S980" s="86"/>
      <c r="T980" s="86"/>
      <c r="U980" s="86"/>
      <c r="V980" s="86"/>
      <c r="W980" s="86"/>
      <c r="X980" s="86"/>
      <c r="Y980" s="86"/>
    </row>
    <row r="981" spans="2:25" ht="15.75" customHeight="1" x14ac:dyDescent="0.2">
      <c r="B981" s="86"/>
      <c r="C981" s="86"/>
      <c r="D981" s="86"/>
      <c r="E981" s="86"/>
      <c r="F981" s="86"/>
      <c r="G981" s="86"/>
      <c r="H981" s="86"/>
      <c r="I981" s="86"/>
      <c r="J981" s="86"/>
      <c r="K981" s="86"/>
      <c r="L981" s="86"/>
      <c r="M981" s="86"/>
      <c r="N981" s="86"/>
      <c r="O981" s="86"/>
      <c r="P981" s="86"/>
      <c r="Q981" s="86"/>
      <c r="R981" s="86"/>
      <c r="S981" s="86"/>
      <c r="T981" s="86"/>
      <c r="U981" s="86"/>
      <c r="V981" s="86"/>
      <c r="W981" s="86"/>
      <c r="X981" s="86"/>
      <c r="Y981" s="86"/>
    </row>
    <row r="982" spans="2:25" ht="15.75" customHeight="1" x14ac:dyDescent="0.2">
      <c r="B982" s="86"/>
      <c r="C982" s="86"/>
      <c r="D982" s="86"/>
      <c r="E982" s="86"/>
      <c r="F982" s="86"/>
      <c r="G982" s="86"/>
      <c r="H982" s="86"/>
      <c r="I982" s="86"/>
      <c r="J982" s="86"/>
      <c r="K982" s="86"/>
      <c r="L982" s="86"/>
      <c r="M982" s="86"/>
      <c r="N982" s="86"/>
      <c r="O982" s="86"/>
      <c r="P982" s="86"/>
      <c r="Q982" s="86"/>
      <c r="R982" s="86"/>
      <c r="S982" s="86"/>
      <c r="T982" s="86"/>
      <c r="U982" s="86"/>
      <c r="V982" s="86"/>
      <c r="W982" s="86"/>
      <c r="X982" s="86"/>
      <c r="Y982" s="86"/>
    </row>
    <row r="983" spans="2:25" ht="15.75" customHeight="1" x14ac:dyDescent="0.2">
      <c r="B983" s="86"/>
      <c r="C983" s="86"/>
      <c r="D983" s="86"/>
      <c r="E983" s="86"/>
      <c r="F983" s="86"/>
      <c r="G983" s="86"/>
      <c r="H983" s="86"/>
      <c r="I983" s="86"/>
      <c r="J983" s="86"/>
      <c r="K983" s="86"/>
      <c r="L983" s="86"/>
      <c r="M983" s="86"/>
      <c r="N983" s="86"/>
      <c r="O983" s="86"/>
      <c r="P983" s="86"/>
      <c r="Q983" s="86"/>
      <c r="R983" s="86"/>
      <c r="S983" s="86"/>
      <c r="T983" s="86"/>
      <c r="U983" s="86"/>
      <c r="V983" s="86"/>
      <c r="W983" s="86"/>
      <c r="X983" s="86"/>
      <c r="Y983" s="86"/>
    </row>
    <row r="984" spans="2:25" ht="15.75" customHeight="1" x14ac:dyDescent="0.2">
      <c r="B984" s="86"/>
      <c r="C984" s="86"/>
      <c r="D984" s="86"/>
      <c r="E984" s="86"/>
      <c r="F984" s="86"/>
      <c r="G984" s="86"/>
      <c r="H984" s="86"/>
      <c r="I984" s="86"/>
      <c r="J984" s="86"/>
      <c r="K984" s="86"/>
      <c r="L984" s="86"/>
      <c r="M984" s="86"/>
      <c r="N984" s="86"/>
      <c r="O984" s="86"/>
      <c r="P984" s="86"/>
      <c r="Q984" s="86"/>
      <c r="R984" s="86"/>
      <c r="S984" s="86"/>
      <c r="T984" s="86"/>
      <c r="U984" s="86"/>
      <c r="V984" s="86"/>
      <c r="W984" s="86"/>
      <c r="X984" s="86"/>
      <c r="Y984" s="86"/>
    </row>
    <row r="985" spans="2:25" ht="15.75" customHeight="1" x14ac:dyDescent="0.2">
      <c r="B985" s="86"/>
      <c r="C985" s="86"/>
      <c r="D985" s="86"/>
      <c r="E985" s="86"/>
      <c r="F985" s="86"/>
      <c r="G985" s="86"/>
      <c r="H985" s="86"/>
      <c r="I985" s="86"/>
      <c r="J985" s="86"/>
      <c r="K985" s="86"/>
      <c r="L985" s="86"/>
      <c r="M985" s="86"/>
      <c r="N985" s="86"/>
      <c r="O985" s="86"/>
      <c r="P985" s="86"/>
      <c r="Q985" s="86"/>
      <c r="R985" s="86"/>
      <c r="S985" s="86"/>
      <c r="T985" s="86"/>
      <c r="U985" s="86"/>
      <c r="V985" s="86"/>
      <c r="W985" s="86"/>
      <c r="X985" s="86"/>
      <c r="Y985" s="86"/>
    </row>
    <row r="986" spans="2:25" ht="15.75" customHeight="1" x14ac:dyDescent="0.2">
      <c r="B986" s="86"/>
      <c r="C986" s="86"/>
      <c r="D986" s="86"/>
      <c r="E986" s="86"/>
      <c r="F986" s="86"/>
      <c r="G986" s="86"/>
      <c r="H986" s="86"/>
      <c r="I986" s="86"/>
      <c r="J986" s="86"/>
      <c r="K986" s="86"/>
      <c r="L986" s="86"/>
      <c r="M986" s="86"/>
      <c r="N986" s="86"/>
      <c r="O986" s="86"/>
      <c r="P986" s="86"/>
      <c r="Q986" s="86"/>
      <c r="R986" s="86"/>
      <c r="S986" s="86"/>
      <c r="T986" s="86"/>
      <c r="U986" s="86"/>
      <c r="V986" s="86"/>
      <c r="W986" s="86"/>
      <c r="X986" s="86"/>
      <c r="Y986" s="86"/>
    </row>
    <row r="987" spans="2:25" ht="15.75" customHeight="1" x14ac:dyDescent="0.2">
      <c r="B987" s="86"/>
      <c r="C987" s="86"/>
      <c r="D987" s="86"/>
      <c r="E987" s="86"/>
      <c r="F987" s="86"/>
      <c r="G987" s="86"/>
      <c r="H987" s="86"/>
      <c r="I987" s="86"/>
      <c r="J987" s="86"/>
      <c r="K987" s="86"/>
      <c r="L987" s="86"/>
      <c r="M987" s="86"/>
      <c r="N987" s="86"/>
      <c r="O987" s="86"/>
      <c r="P987" s="86"/>
      <c r="Q987" s="86"/>
      <c r="R987" s="86"/>
      <c r="S987" s="86"/>
      <c r="T987" s="86"/>
      <c r="U987" s="86"/>
      <c r="V987" s="86"/>
      <c r="W987" s="86"/>
      <c r="X987" s="86"/>
      <c r="Y987" s="86"/>
    </row>
    <row r="988" spans="2:25" ht="15.75" customHeight="1" x14ac:dyDescent="0.2">
      <c r="B988" s="86"/>
      <c r="C988" s="86"/>
      <c r="D988" s="86"/>
      <c r="E988" s="86"/>
      <c r="F988" s="86"/>
      <c r="G988" s="86"/>
      <c r="H988" s="86"/>
      <c r="I988" s="86"/>
      <c r="J988" s="86"/>
      <c r="K988" s="86"/>
      <c r="L988" s="86"/>
      <c r="M988" s="86"/>
      <c r="N988" s="86"/>
      <c r="O988" s="86"/>
      <c r="P988" s="86"/>
      <c r="Q988" s="86"/>
      <c r="R988" s="86"/>
      <c r="S988" s="86"/>
      <c r="T988" s="86"/>
      <c r="U988" s="86"/>
      <c r="V988" s="86"/>
      <c r="W988" s="86"/>
      <c r="X988" s="86"/>
      <c r="Y988" s="86"/>
    </row>
    <row r="989" spans="2:25" ht="15.75" customHeight="1" x14ac:dyDescent="0.2">
      <c r="B989" s="86"/>
      <c r="C989" s="86"/>
      <c r="D989" s="86"/>
      <c r="E989" s="86"/>
      <c r="F989" s="86"/>
      <c r="G989" s="86"/>
      <c r="H989" s="86"/>
      <c r="I989" s="86"/>
      <c r="J989" s="86"/>
      <c r="K989" s="86"/>
      <c r="L989" s="86"/>
      <c r="M989" s="86"/>
      <c r="N989" s="86"/>
      <c r="O989" s="86"/>
      <c r="P989" s="86"/>
      <c r="Q989" s="86"/>
      <c r="R989" s="86"/>
      <c r="S989" s="86"/>
      <c r="T989" s="86"/>
      <c r="U989" s="86"/>
      <c r="V989" s="86"/>
      <c r="W989" s="86"/>
      <c r="X989" s="86"/>
      <c r="Y989" s="86"/>
    </row>
    <row r="990" spans="2:25" ht="15.75" customHeight="1" x14ac:dyDescent="0.2">
      <c r="B990" s="86"/>
      <c r="C990" s="86"/>
      <c r="D990" s="86"/>
      <c r="E990" s="86"/>
      <c r="F990" s="86"/>
      <c r="G990" s="86"/>
      <c r="H990" s="86"/>
      <c r="I990" s="86"/>
      <c r="J990" s="86"/>
      <c r="K990" s="86"/>
      <c r="L990" s="86"/>
      <c r="M990" s="86"/>
      <c r="N990" s="86"/>
      <c r="O990" s="86"/>
      <c r="P990" s="86"/>
      <c r="Q990" s="86"/>
      <c r="R990" s="86"/>
      <c r="S990" s="86"/>
      <c r="T990" s="86"/>
      <c r="U990" s="86"/>
      <c r="V990" s="86"/>
      <c r="W990" s="86"/>
      <c r="X990" s="86"/>
      <c r="Y990" s="86"/>
    </row>
    <row r="991" spans="2:25" ht="15.75" customHeight="1" x14ac:dyDescent="0.2">
      <c r="B991" s="86"/>
      <c r="C991" s="86"/>
      <c r="D991" s="86"/>
      <c r="E991" s="86"/>
      <c r="F991" s="86"/>
      <c r="G991" s="86"/>
      <c r="H991" s="86"/>
      <c r="I991" s="86"/>
      <c r="J991" s="86"/>
      <c r="K991" s="86"/>
      <c r="L991" s="86"/>
      <c r="M991" s="86"/>
      <c r="N991" s="86"/>
      <c r="O991" s="86"/>
      <c r="P991" s="86"/>
      <c r="Q991" s="86"/>
      <c r="R991" s="86"/>
      <c r="S991" s="86"/>
      <c r="T991" s="86"/>
      <c r="U991" s="86"/>
      <c r="V991" s="86"/>
      <c r="W991" s="86"/>
      <c r="X991" s="86"/>
      <c r="Y991" s="86"/>
    </row>
    <row r="992" spans="2:25" ht="15.75" customHeight="1" x14ac:dyDescent="0.2">
      <c r="B992" s="86"/>
      <c r="C992" s="86"/>
      <c r="D992" s="86"/>
      <c r="E992" s="86"/>
      <c r="F992" s="86"/>
      <c r="G992" s="86"/>
      <c r="H992" s="86"/>
      <c r="I992" s="86"/>
      <c r="J992" s="86"/>
      <c r="K992" s="86"/>
      <c r="L992" s="86"/>
      <c r="M992" s="86"/>
      <c r="N992" s="86"/>
      <c r="O992" s="86"/>
      <c r="P992" s="86"/>
      <c r="Q992" s="86"/>
      <c r="R992" s="86"/>
      <c r="S992" s="86"/>
      <c r="T992" s="86"/>
      <c r="U992" s="86"/>
      <c r="V992" s="86"/>
      <c r="W992" s="86"/>
      <c r="X992" s="86"/>
      <c r="Y992" s="86"/>
    </row>
    <row r="993" spans="2:25" ht="15.75" customHeight="1" x14ac:dyDescent="0.2">
      <c r="B993" s="86"/>
      <c r="C993" s="86"/>
      <c r="D993" s="86"/>
      <c r="E993" s="86"/>
      <c r="F993" s="86"/>
      <c r="G993" s="86"/>
      <c r="H993" s="86"/>
      <c r="I993" s="86"/>
      <c r="J993" s="86"/>
      <c r="K993" s="86"/>
      <c r="L993" s="86"/>
      <c r="M993" s="86"/>
      <c r="N993" s="86"/>
      <c r="O993" s="86"/>
      <c r="P993" s="86"/>
      <c r="Q993" s="86"/>
      <c r="R993" s="86"/>
      <c r="S993" s="86"/>
      <c r="T993" s="86"/>
      <c r="U993" s="86"/>
      <c r="V993" s="86"/>
      <c r="W993" s="86"/>
      <c r="X993" s="86"/>
      <c r="Y993" s="86"/>
    </row>
    <row r="994" spans="2:25" ht="15.75" customHeight="1" x14ac:dyDescent="0.2">
      <c r="B994" s="86"/>
      <c r="C994" s="86"/>
      <c r="D994" s="86"/>
      <c r="E994" s="86"/>
      <c r="F994" s="86"/>
      <c r="G994" s="86"/>
      <c r="H994" s="86"/>
      <c r="I994" s="86"/>
      <c r="J994" s="86"/>
      <c r="K994" s="86"/>
      <c r="L994" s="86"/>
      <c r="M994" s="86"/>
      <c r="N994" s="86"/>
      <c r="O994" s="86"/>
      <c r="P994" s="86"/>
      <c r="Q994" s="86"/>
      <c r="R994" s="86"/>
      <c r="S994" s="86"/>
      <c r="T994" s="86"/>
      <c r="U994" s="86"/>
      <c r="V994" s="86"/>
      <c r="W994" s="86"/>
      <c r="X994" s="86"/>
      <c r="Y994" s="86"/>
    </row>
    <row r="995" spans="2:25" ht="15.75" customHeight="1" x14ac:dyDescent="0.2">
      <c r="B995" s="86"/>
      <c r="C995" s="86"/>
      <c r="D995" s="86"/>
      <c r="E995" s="86"/>
      <c r="F995" s="86"/>
      <c r="G995" s="86"/>
      <c r="H995" s="86"/>
      <c r="I995" s="86"/>
      <c r="J995" s="86"/>
      <c r="K995" s="86"/>
      <c r="L995" s="86"/>
      <c r="M995" s="86"/>
      <c r="N995" s="86"/>
      <c r="O995" s="86"/>
      <c r="P995" s="86"/>
      <c r="Q995" s="86"/>
      <c r="R995" s="86"/>
      <c r="S995" s="86"/>
      <c r="T995" s="86"/>
      <c r="U995" s="86"/>
      <c r="V995" s="86"/>
      <c r="W995" s="86"/>
      <c r="X995" s="86"/>
      <c r="Y995" s="86"/>
    </row>
    <row r="996" spans="2:25" ht="15.75" customHeight="1" x14ac:dyDescent="0.2">
      <c r="B996" s="86"/>
      <c r="C996" s="86"/>
      <c r="D996" s="86"/>
      <c r="E996" s="86"/>
      <c r="F996" s="86"/>
      <c r="G996" s="86"/>
      <c r="H996" s="86"/>
      <c r="I996" s="86"/>
      <c r="J996" s="86"/>
      <c r="K996" s="86"/>
      <c r="L996" s="86"/>
      <c r="M996" s="86"/>
      <c r="N996" s="86"/>
      <c r="O996" s="86"/>
      <c r="P996" s="86"/>
      <c r="Q996" s="86"/>
      <c r="R996" s="86"/>
      <c r="S996" s="86"/>
      <c r="T996" s="86"/>
      <c r="U996" s="86"/>
      <c r="V996" s="86"/>
      <c r="W996" s="86"/>
      <c r="X996" s="86"/>
      <c r="Y996" s="86"/>
    </row>
    <row r="997" spans="2:25" ht="15.75" customHeight="1" x14ac:dyDescent="0.2">
      <c r="B997" s="86"/>
      <c r="C997" s="86"/>
      <c r="D997" s="86"/>
      <c r="E997" s="86"/>
      <c r="F997" s="86"/>
      <c r="G997" s="86"/>
      <c r="H997" s="86"/>
      <c r="I997" s="86"/>
      <c r="J997" s="86"/>
      <c r="K997" s="86"/>
      <c r="L997" s="86"/>
      <c r="M997" s="86"/>
      <c r="N997" s="86"/>
      <c r="O997" s="86"/>
      <c r="P997" s="86"/>
      <c r="Q997" s="86"/>
      <c r="R997" s="86"/>
      <c r="S997" s="86"/>
      <c r="T997" s="86"/>
      <c r="U997" s="86"/>
      <c r="V997" s="86"/>
      <c r="W997" s="86"/>
      <c r="X997" s="86"/>
      <c r="Y997" s="86"/>
    </row>
    <row r="998" spans="2:25" ht="15.75" customHeight="1" x14ac:dyDescent="0.2">
      <c r="B998" s="86"/>
      <c r="C998" s="86"/>
      <c r="D998" s="86"/>
      <c r="E998" s="86"/>
      <c r="F998" s="86"/>
      <c r="G998" s="86"/>
      <c r="H998" s="86"/>
      <c r="I998" s="86"/>
      <c r="J998" s="86"/>
      <c r="K998" s="86"/>
      <c r="L998" s="86"/>
      <c r="M998" s="86"/>
      <c r="N998" s="86"/>
      <c r="O998" s="86"/>
      <c r="P998" s="86"/>
      <c r="Q998" s="86"/>
      <c r="R998" s="86"/>
      <c r="S998" s="86"/>
      <c r="T998" s="86"/>
      <c r="U998" s="86"/>
      <c r="V998" s="86"/>
      <c r="W998" s="86"/>
      <c r="X998" s="86"/>
      <c r="Y998" s="86"/>
    </row>
    <row r="999" spans="2:25" ht="15.75" customHeight="1" x14ac:dyDescent="0.2">
      <c r="B999" s="86"/>
      <c r="C999" s="86"/>
      <c r="D999" s="86"/>
      <c r="E999" s="86"/>
      <c r="F999" s="86"/>
      <c r="G999" s="86"/>
      <c r="H999" s="86"/>
      <c r="I999" s="86"/>
      <c r="J999" s="86"/>
      <c r="K999" s="86"/>
      <c r="L999" s="86"/>
      <c r="M999" s="86"/>
      <c r="N999" s="86"/>
      <c r="O999" s="86"/>
      <c r="P999" s="86"/>
      <c r="Q999" s="86"/>
      <c r="R999" s="86"/>
      <c r="S999" s="86"/>
      <c r="T999" s="86"/>
      <c r="U999" s="86"/>
      <c r="V999" s="86"/>
      <c r="W999" s="86"/>
      <c r="X999" s="86"/>
      <c r="Y999" s="86"/>
    </row>
    <row r="1000" spans="2:25" ht="15.75" customHeight="1" x14ac:dyDescent="0.2">
      <c r="B1000" s="86"/>
      <c r="C1000" s="86"/>
      <c r="D1000" s="86"/>
      <c r="E1000" s="86"/>
      <c r="F1000" s="86"/>
      <c r="G1000" s="86"/>
      <c r="H1000" s="86"/>
      <c r="I1000" s="86"/>
      <c r="J1000" s="86"/>
      <c r="K1000" s="86"/>
      <c r="L1000" s="86"/>
      <c r="M1000" s="86"/>
      <c r="N1000" s="86"/>
      <c r="O1000" s="86"/>
      <c r="P1000" s="86"/>
      <c r="Q1000" s="86"/>
      <c r="R1000" s="86"/>
      <c r="S1000" s="86"/>
      <c r="T1000" s="86"/>
      <c r="U1000" s="86"/>
      <c r="V1000" s="86"/>
      <c r="W1000" s="86"/>
      <c r="X1000" s="86"/>
      <c r="Y1000" s="86"/>
    </row>
    <row r="1001" spans="2:25" ht="15.75" customHeight="1" x14ac:dyDescent="0.2">
      <c r="B1001" s="86"/>
      <c r="C1001" s="86"/>
      <c r="D1001" s="86"/>
      <c r="E1001" s="86"/>
      <c r="F1001" s="86"/>
      <c r="G1001" s="86"/>
      <c r="H1001" s="86"/>
      <c r="I1001" s="86"/>
      <c r="J1001" s="86"/>
      <c r="K1001" s="86"/>
      <c r="L1001" s="86"/>
      <c r="M1001" s="86"/>
      <c r="N1001" s="86"/>
      <c r="O1001" s="86"/>
      <c r="P1001" s="86"/>
      <c r="Q1001" s="86"/>
      <c r="R1001" s="86"/>
      <c r="S1001" s="86"/>
      <c r="T1001" s="86"/>
      <c r="U1001" s="86"/>
      <c r="V1001" s="86"/>
      <c r="W1001" s="86"/>
      <c r="X1001" s="86"/>
      <c r="Y1001" s="86"/>
    </row>
    <row r="1002" spans="2:25" ht="15.75" customHeight="1" x14ac:dyDescent="0.2">
      <c r="B1002" s="86"/>
      <c r="C1002" s="86"/>
      <c r="D1002" s="86"/>
      <c r="E1002" s="86"/>
      <c r="F1002" s="86"/>
      <c r="G1002" s="86"/>
      <c r="H1002" s="86"/>
      <c r="I1002" s="86"/>
      <c r="J1002" s="86"/>
      <c r="K1002" s="86"/>
      <c r="L1002" s="86"/>
      <c r="M1002" s="86"/>
      <c r="N1002" s="86"/>
      <c r="O1002" s="86"/>
      <c r="P1002" s="86"/>
      <c r="Q1002" s="86"/>
      <c r="R1002" s="86"/>
      <c r="S1002" s="86"/>
      <c r="T1002" s="86"/>
      <c r="U1002" s="86"/>
      <c r="V1002" s="86"/>
      <c r="W1002" s="86"/>
      <c r="X1002" s="86"/>
      <c r="Y1002" s="86"/>
    </row>
  </sheetData>
  <sheetProtection algorithmName="SHA-512" hashValue="wI7V32YAs4f6qoitTguFvPlBWNlx/LXsq0cqG0R2IG3VfLwTSYyK8GojLE2bnDDu+yOsdC5sE9YTXjOQ4EG76A==" saltValue="PvgUpkJgJWsuHxnV8Svw2Q==" spinCount="100000" sheet="1" objects="1" scenarios="1" selectLockedCells="1"/>
  <mergeCells count="21">
    <mergeCell ref="F1:F2"/>
    <mergeCell ref="E67:E68"/>
    <mergeCell ref="G67:H67"/>
    <mergeCell ref="I67:K67"/>
    <mergeCell ref="F69:Y69"/>
    <mergeCell ref="F70:Y70"/>
    <mergeCell ref="P67:S67"/>
    <mergeCell ref="T67:V67"/>
    <mergeCell ref="W67:Y67"/>
    <mergeCell ref="G68:H68"/>
    <mergeCell ref="I68:K68"/>
    <mergeCell ref="L68:O68"/>
    <mergeCell ref="P68:S68"/>
    <mergeCell ref="T68:V68"/>
    <mergeCell ref="W68:Y68"/>
    <mergeCell ref="L67:O67"/>
    <mergeCell ref="A3:A24"/>
    <mergeCell ref="A25:A65"/>
    <mergeCell ref="A2:B2"/>
    <mergeCell ref="A1:E1"/>
    <mergeCell ref="A71:E71"/>
  </mergeCells>
  <printOptions horizontalCentered="1"/>
  <pageMargins left="0.19685039370078741" right="0.19685039370078741" top="0.59055118110236227" bottom="0.39370078740157483" header="0" footer="0"/>
  <pageSetup paperSize="9" scale="78" orientation="landscape" r:id="rId1"/>
  <headerFooter>
    <oddHeader>&amp;R&amp;P/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 BASE</vt:lpstr>
      <vt:lpstr>BDI DEMONSTRATIVO</vt:lpstr>
      <vt:lpstr>EVENTOGRAMA</vt:lpstr>
      <vt:lpstr>'BDI DEMONSTRATIVO'!Area_de_impressao</vt:lpstr>
      <vt:lpstr>'ORÇAMENTO BASE'!Area_de_impressao</vt:lpstr>
      <vt:lpstr>'ORÇAMENTO BASE'!Titulos_de_impressao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MARIA CAROLINA</cp:lastModifiedBy>
  <cp:lastPrinted>2023-10-24T20:04:28Z</cp:lastPrinted>
  <dcterms:created xsi:type="dcterms:W3CDTF">2023-05-26T16:31:13Z</dcterms:created>
  <dcterms:modified xsi:type="dcterms:W3CDTF">2023-10-24T20:10:18Z</dcterms:modified>
</cp:coreProperties>
</file>