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mc:AlternateContent xmlns:mc="http://schemas.openxmlformats.org/markup-compatibility/2006">
    <mc:Choice Requires="x15">
      <x15ac:absPath xmlns:x15ac="http://schemas.microsoft.com/office/spreadsheetml/2010/11/ac" url="G:\Drives compartilhados\SACCON\PADs\DEMO\01_EM PLANEJAMENTO\2022_32468 - ENGENHARIA\"/>
    </mc:Choice>
  </mc:AlternateContent>
  <bookViews>
    <workbookView xWindow="0" yWindow="345" windowWidth="19320" windowHeight="6930" tabRatio="923"/>
  </bookViews>
  <sheets>
    <sheet name="Resumo" sheetId="40" r:id="rId1"/>
    <sheet name="Postos de Engenheiro" sheetId="34" r:id="rId2"/>
    <sheet name="Postos de Tec. de Edificacoes" sheetId="39" r:id="rId3"/>
    <sheet name="Encargos e Provisões" sheetId="43" r:id="rId4"/>
    <sheet name="CITL" sheetId="33" r:id="rId5"/>
    <sheet name="Insumos" sheetId="48" r:id="rId6"/>
    <sheet name="Hora Suplementar" sheetId="41" r:id="rId7"/>
  </sheets>
  <definedNames>
    <definedName name="_xlnm.Print_Area" localSheetId="4">CITL!$A$1:$H$46</definedName>
    <definedName name="_xlnm.Print_Area" localSheetId="3">'Encargos e Provisões'!$A$1:$H$92</definedName>
    <definedName name="_xlnm.Print_Area" localSheetId="6">'Hora Suplementar'!$A$1:$I$83</definedName>
    <definedName name="_xlnm.Print_Area" localSheetId="5">Insumos!$A$1:$P$87</definedName>
    <definedName name="_xlnm.Print_Area" localSheetId="1">'Postos de Engenheiro'!$A$1:$R$37</definedName>
    <definedName name="_xlnm.Print_Area" localSheetId="2">'Postos de Tec. de Edificacoes'!$A$1:$R$37</definedName>
    <definedName name="_xlnm.Print_Area" localSheetId="0">Resumo!$A$1:$J$35</definedName>
    <definedName name="_xlnm.Print_Titles" localSheetId="6">'Hora Suplementar'!$1:$4</definedName>
  </definedNames>
  <calcPr calcId="152511"/>
</workbook>
</file>

<file path=xl/calcChain.xml><?xml version="1.0" encoding="utf-8"?>
<calcChain xmlns="http://schemas.openxmlformats.org/spreadsheetml/2006/main">
  <c r="L17" i="39" l="1"/>
  <c r="L16" i="39"/>
  <c r="Q17" i="39" l="1"/>
  <c r="Q16" i="39"/>
  <c r="F17" i="39"/>
  <c r="F16" i="39"/>
  <c r="A6" i="33" l="1"/>
  <c r="A5" i="33"/>
  <c r="A3" i="33"/>
  <c r="A2" i="33"/>
  <c r="A1" i="33"/>
  <c r="Q17" i="34" l="1"/>
  <c r="Q16" i="34"/>
  <c r="L17" i="34"/>
  <c r="L16" i="34"/>
  <c r="H44" i="33"/>
  <c r="E44" i="33"/>
  <c r="H43" i="33"/>
  <c r="E43" i="33"/>
  <c r="H42" i="33"/>
  <c r="E42" i="33"/>
  <c r="H41" i="33"/>
  <c r="E41" i="33"/>
  <c r="H40" i="33"/>
  <c r="E40" i="33"/>
  <c r="H39" i="33"/>
  <c r="E39" i="33"/>
  <c r="H38" i="33"/>
  <c r="E38" i="33"/>
  <c r="H37" i="33"/>
  <c r="E37" i="33"/>
  <c r="H36" i="33"/>
  <c r="E36" i="33"/>
  <c r="H35" i="33"/>
  <c r="E35" i="33"/>
  <c r="H34" i="33"/>
  <c r="E34" i="33"/>
  <c r="H33" i="33"/>
  <c r="H45" i="33" s="1"/>
  <c r="E33" i="33"/>
  <c r="E45" i="33" s="1"/>
  <c r="F17" i="33"/>
  <c r="N14" i="34" s="1"/>
  <c r="I15" i="48" l="1"/>
  <c r="H18" i="41"/>
  <c r="N14" i="39"/>
  <c r="I23" i="40"/>
  <c r="I22" i="40"/>
  <c r="G68" i="41" l="1"/>
  <c r="H28" i="41"/>
  <c r="D58" i="41"/>
  <c r="H46" i="41"/>
  <c r="H37" i="41"/>
  <c r="D72" i="41"/>
  <c r="D71" i="41"/>
  <c r="D70" i="41"/>
  <c r="D69" i="41"/>
  <c r="C72" i="41"/>
  <c r="C71" i="41"/>
  <c r="C70" i="41"/>
  <c r="C69" i="41"/>
  <c r="B65" i="41"/>
  <c r="A65" i="41"/>
  <c r="D16" i="34"/>
  <c r="I16" i="34" s="1"/>
  <c r="P76" i="48" l="1"/>
  <c r="F50" i="43" l="1"/>
  <c r="G17" i="34" l="1"/>
  <c r="G16" i="34"/>
  <c r="O6" i="39" l="1"/>
  <c r="R5" i="39"/>
  <c r="K17" i="39"/>
  <c r="K16" i="39"/>
  <c r="G17" i="39" l="1"/>
  <c r="C62" i="41" s="1"/>
  <c r="G16" i="39"/>
  <c r="C61" i="41" s="1"/>
  <c r="A2" i="34" l="1"/>
  <c r="A1" i="34"/>
  <c r="C25" i="40" l="1"/>
  <c r="C24" i="40"/>
  <c r="Q5" i="39"/>
  <c r="O5" i="34"/>
  <c r="N6" i="39"/>
  <c r="N5" i="39"/>
  <c r="A2" i="39"/>
  <c r="A1" i="39"/>
  <c r="A7" i="48"/>
  <c r="A6" i="48"/>
  <c r="A3" i="48"/>
  <c r="A2" i="48"/>
  <c r="A1" i="48"/>
  <c r="A3" i="41"/>
  <c r="A2" i="41"/>
  <c r="A1" i="41"/>
  <c r="A6" i="41"/>
  <c r="A5" i="41"/>
  <c r="K17" i="34" l="1"/>
  <c r="K16" i="34"/>
  <c r="B45" i="41"/>
  <c r="A45" i="41"/>
  <c r="B36" i="41"/>
  <c r="A36" i="41"/>
  <c r="B27" i="41"/>
  <c r="A27" i="41"/>
  <c r="B17" i="41"/>
  <c r="A17" i="41"/>
  <c r="B55" i="41"/>
  <c r="A55" i="41"/>
  <c r="I62" i="48" l="1"/>
  <c r="F50" i="48" l="1"/>
  <c r="G50" i="48" s="1"/>
  <c r="F52" i="48"/>
  <c r="G52" i="48" s="1"/>
  <c r="F49" i="48"/>
  <c r="G49" i="48" s="1"/>
  <c r="F51" i="48"/>
  <c r="G51" i="48" s="1"/>
  <c r="N67" i="48" l="1"/>
  <c r="G35" i="48"/>
  <c r="F35" i="48"/>
  <c r="H35" i="48" s="1"/>
  <c r="C14" i="41"/>
  <c r="C13" i="41"/>
  <c r="C12" i="41"/>
  <c r="C11" i="41"/>
  <c r="B14" i="41"/>
  <c r="A14" i="41"/>
  <c r="B62" i="41" l="1"/>
  <c r="B72" i="41"/>
  <c r="A62" i="41"/>
  <c r="A72" i="41"/>
  <c r="B42" i="41"/>
  <c r="B51" i="41"/>
  <c r="A42" i="41"/>
  <c r="A51" i="41"/>
  <c r="A23" i="41"/>
  <c r="A33" i="41"/>
  <c r="B23" i="41"/>
  <c r="B33" i="41"/>
  <c r="P27" i="48"/>
  <c r="F27" i="48" s="1"/>
  <c r="P28" i="48"/>
  <c r="F28" i="48" s="1"/>
  <c r="P29" i="48"/>
  <c r="F29" i="48" s="1"/>
  <c r="P30" i="48"/>
  <c r="F30" i="48" s="1"/>
  <c r="P26" i="48"/>
  <c r="G26" i="48" s="1"/>
  <c r="P36" i="48"/>
  <c r="P37" i="48"/>
  <c r="P38" i="48"/>
  <c r="P39" i="48"/>
  <c r="P40" i="48"/>
  <c r="P41" i="48"/>
  <c r="P42" i="48"/>
  <c r="P43" i="48"/>
  <c r="E43" i="48" s="1"/>
  <c r="P44" i="48"/>
  <c r="E44" i="48" s="1"/>
  <c r="F41" i="48" l="1"/>
  <c r="G41" i="48"/>
  <c r="F39" i="48"/>
  <c r="G39" i="48"/>
  <c r="G44" i="48"/>
  <c r="F44" i="48"/>
  <c r="F36" i="48"/>
  <c r="G36" i="48"/>
  <c r="F40" i="48"/>
  <c r="G40" i="48"/>
  <c r="G43" i="48"/>
  <c r="F43" i="48"/>
  <c r="F42" i="48"/>
  <c r="G42" i="48"/>
  <c r="G29" i="48"/>
  <c r="F26" i="48"/>
  <c r="G28" i="48"/>
  <c r="G30" i="48"/>
  <c r="H30" i="48" s="1"/>
  <c r="G27" i="48"/>
  <c r="H43" i="48" l="1"/>
  <c r="H27" i="48"/>
  <c r="H39" i="48"/>
  <c r="H40" i="48"/>
  <c r="H42" i="48"/>
  <c r="H36" i="48"/>
  <c r="H29" i="48"/>
  <c r="H28" i="48"/>
  <c r="H44" i="48"/>
  <c r="H26" i="48"/>
  <c r="H41" i="48"/>
  <c r="I25" i="40"/>
  <c r="I24" i="40"/>
  <c r="H25" i="40"/>
  <c r="H24" i="40"/>
  <c r="H23" i="40"/>
  <c r="H22" i="40"/>
  <c r="H31" i="48" l="1"/>
  <c r="F25" i="40"/>
  <c r="F24" i="40"/>
  <c r="F23" i="40"/>
  <c r="F22" i="40"/>
  <c r="C25" i="39"/>
  <c r="C24" i="39"/>
  <c r="C23" i="39"/>
  <c r="B25" i="39"/>
  <c r="B24" i="39"/>
  <c r="A25" i="39"/>
  <c r="A24" i="39"/>
  <c r="F42" i="43" l="1"/>
  <c r="F60" i="43"/>
  <c r="F35" i="43"/>
  <c r="F28" i="43"/>
  <c r="P52" i="48" l="1"/>
  <c r="P51" i="48"/>
  <c r="P50" i="48"/>
  <c r="P49" i="48"/>
  <c r="P67" i="48"/>
  <c r="P62" i="48"/>
  <c r="P35" i="48"/>
  <c r="P20" i="48"/>
  <c r="O19" i="48"/>
  <c r="P19" i="48" s="1"/>
  <c r="P18" i="48"/>
  <c r="F37" i="48" l="1"/>
  <c r="G37" i="48"/>
  <c r="F38" i="48"/>
  <c r="G38" i="48"/>
  <c r="F19" i="48"/>
  <c r="G19" i="48"/>
  <c r="G20" i="48"/>
  <c r="F20" i="48"/>
  <c r="E21" i="48"/>
  <c r="F18" i="48"/>
  <c r="G18" i="48"/>
  <c r="H38" i="48" l="1"/>
  <c r="H19" i="48"/>
  <c r="H37" i="48"/>
  <c r="H20" i="48"/>
  <c r="H18" i="48"/>
  <c r="H21" i="48" s="1"/>
  <c r="H45" i="48" l="1"/>
  <c r="A6" i="43" l="1"/>
  <c r="A5" i="43"/>
  <c r="A3" i="43"/>
  <c r="A2" i="43"/>
  <c r="A1" i="43"/>
  <c r="F72" i="43" l="1"/>
  <c r="D17" i="39" l="1"/>
  <c r="I17" i="39" s="1"/>
  <c r="D16" i="39"/>
  <c r="I16" i="39" s="1"/>
  <c r="G62" i="48" l="1"/>
  <c r="H62" i="48" s="1"/>
  <c r="H51" i="48"/>
  <c r="I51" i="48" s="1"/>
  <c r="H49" i="48"/>
  <c r="I49" i="48" s="1"/>
  <c r="H52" i="48"/>
  <c r="I52" i="48" s="1"/>
  <c r="H50" i="48"/>
  <c r="I50" i="48" s="1"/>
  <c r="I35" i="48"/>
  <c r="I30" i="48"/>
  <c r="J30" i="48" s="1"/>
  <c r="K30" i="48" s="1"/>
  <c r="I36" i="48"/>
  <c r="J36" i="48" s="1"/>
  <c r="K36" i="48" s="1"/>
  <c r="I43" i="48"/>
  <c r="J43" i="48" s="1"/>
  <c r="K43" i="48" s="1"/>
  <c r="I42" i="48"/>
  <c r="J42" i="48" s="1"/>
  <c r="K42" i="48" s="1"/>
  <c r="I40" i="48"/>
  <c r="J40" i="48" s="1"/>
  <c r="K40" i="48" s="1"/>
  <c r="I44" i="48"/>
  <c r="J44" i="48" s="1"/>
  <c r="K44" i="48" s="1"/>
  <c r="I26" i="48"/>
  <c r="I39" i="48"/>
  <c r="J39" i="48" s="1"/>
  <c r="K39" i="48" s="1"/>
  <c r="I27" i="48"/>
  <c r="J27" i="48" s="1"/>
  <c r="K27" i="48" s="1"/>
  <c r="I28" i="48"/>
  <c r="J28" i="48" s="1"/>
  <c r="K28" i="48" s="1"/>
  <c r="I29" i="48"/>
  <c r="J29" i="48" s="1"/>
  <c r="K29" i="48" s="1"/>
  <c r="I41" i="48"/>
  <c r="J41" i="48" s="1"/>
  <c r="K41" i="48" s="1"/>
  <c r="F67" i="48"/>
  <c r="G67" i="48" s="1"/>
  <c r="I67" i="48" s="1"/>
  <c r="J67" i="48" s="1"/>
  <c r="K67" i="48" s="1"/>
  <c r="K68" i="48" s="1"/>
  <c r="K71" i="48" s="1"/>
  <c r="P16" i="39" s="1"/>
  <c r="I37" i="48"/>
  <c r="J37" i="48" s="1"/>
  <c r="K37" i="48" s="1"/>
  <c r="I18" i="48"/>
  <c r="I19" i="48"/>
  <c r="J19" i="48" s="1"/>
  <c r="K19" i="48" s="1"/>
  <c r="I38" i="48"/>
  <c r="J38" i="48" s="1"/>
  <c r="K38" i="48" s="1"/>
  <c r="I20" i="48"/>
  <c r="J20" i="48" s="1"/>
  <c r="K20" i="48" s="1"/>
  <c r="C23" i="41"/>
  <c r="F72" i="41" s="1"/>
  <c r="C25" i="34"/>
  <c r="C24" i="34"/>
  <c r="C33" i="41" l="1"/>
  <c r="D33" i="41" s="1"/>
  <c r="E33" i="41" s="1"/>
  <c r="J35" i="48"/>
  <c r="K35" i="48" s="1"/>
  <c r="K45" i="48" s="1"/>
  <c r="I45" i="48"/>
  <c r="J45" i="48" s="1"/>
  <c r="J18" i="48"/>
  <c r="I21" i="48"/>
  <c r="I31" i="48"/>
  <c r="J26" i="48"/>
  <c r="K50" i="48"/>
  <c r="J50" i="48"/>
  <c r="J52" i="48"/>
  <c r="K52" i="48"/>
  <c r="K49" i="48"/>
  <c r="J49" i="48"/>
  <c r="J51" i="48"/>
  <c r="K51" i="48"/>
  <c r="K62" i="48"/>
  <c r="K63" i="48" s="1"/>
  <c r="J62" i="48"/>
  <c r="C51" i="41"/>
  <c r="D23" i="41"/>
  <c r="E23" i="41" s="1"/>
  <c r="C42" i="41"/>
  <c r="D51" i="41" s="1"/>
  <c r="E51" i="41" s="1"/>
  <c r="C23" i="34"/>
  <c r="G72" i="41" l="1"/>
  <c r="H72" i="41" s="1"/>
  <c r="I72" i="41" s="1"/>
  <c r="K26" i="48"/>
  <c r="K31" i="48" s="1"/>
  <c r="J31" i="48"/>
  <c r="K70" i="48"/>
  <c r="K72" i="48"/>
  <c r="P17" i="39" s="1"/>
  <c r="K53" i="48"/>
  <c r="K18" i="48"/>
  <c r="K21" i="48" s="1"/>
  <c r="J21" i="48"/>
  <c r="D42" i="41"/>
  <c r="E42" i="41" s="1"/>
  <c r="D62" i="41"/>
  <c r="E62" i="41" s="1"/>
  <c r="D61" i="41"/>
  <c r="E61" i="41" s="1"/>
  <c r="N6" i="34"/>
  <c r="N5" i="34"/>
  <c r="K6" i="34"/>
  <c r="M5" i="34"/>
  <c r="B5" i="34"/>
  <c r="C5" i="34"/>
  <c r="B5" i="39"/>
  <c r="C5" i="39"/>
  <c r="L6" i="39"/>
  <c r="M5" i="39"/>
  <c r="C23" i="40"/>
  <c r="C22" i="40"/>
  <c r="K57" i="48" l="1"/>
  <c r="O17" i="39" s="1"/>
  <c r="K56" i="48"/>
  <c r="O16" i="39" s="1"/>
  <c r="K55" i="48"/>
  <c r="P17" i="34"/>
  <c r="P16" i="34"/>
  <c r="D17" i="34"/>
  <c r="I17" i="34" s="1"/>
  <c r="C59" i="41"/>
  <c r="C60" i="41"/>
  <c r="O16" i="34" l="1"/>
  <c r="O17" i="34"/>
  <c r="D60" i="41"/>
  <c r="E60" i="41" s="1"/>
  <c r="D59" i="41"/>
  <c r="E59" i="41" s="1"/>
  <c r="B25" i="40"/>
  <c r="A25" i="40"/>
  <c r="B24" i="40"/>
  <c r="A24" i="40"/>
  <c r="B23" i="40"/>
  <c r="B22" i="40"/>
  <c r="A23" i="40"/>
  <c r="A22" i="40"/>
  <c r="B13" i="41" l="1"/>
  <c r="A13" i="41"/>
  <c r="A71" i="41" s="1"/>
  <c r="B12" i="41"/>
  <c r="A12" i="41"/>
  <c r="A70" i="41" s="1"/>
  <c r="B11" i="41"/>
  <c r="A11" i="41"/>
  <c r="A69" i="41" s="1"/>
  <c r="A9" i="34"/>
  <c r="A8" i="34"/>
  <c r="F21" i="43"/>
  <c r="F23" i="43" s="1"/>
  <c r="D77" i="41" s="1"/>
  <c r="B25" i="34"/>
  <c r="B24" i="34"/>
  <c r="A24" i="34"/>
  <c r="B59" i="41" l="1"/>
  <c r="B69" i="41"/>
  <c r="B60" i="41"/>
  <c r="B70" i="41"/>
  <c r="B61" i="41"/>
  <c r="B71" i="41"/>
  <c r="F46" i="41"/>
  <c r="F51" i="41" s="1"/>
  <c r="G51" i="41" s="1"/>
  <c r="H51" i="41" s="1"/>
  <c r="I51" i="41" s="1"/>
  <c r="F18" i="41"/>
  <c r="F23" i="41" s="1"/>
  <c r="G23" i="41" s="1"/>
  <c r="H23" i="41" s="1"/>
  <c r="I23" i="41" s="1"/>
  <c r="F28" i="41"/>
  <c r="F33" i="41" s="1"/>
  <c r="G33" i="41" s="1"/>
  <c r="H33" i="41" s="1"/>
  <c r="I33" i="41" s="1"/>
  <c r="F37" i="41"/>
  <c r="F42" i="41" s="1"/>
  <c r="G42" i="41" s="1"/>
  <c r="H42" i="41" s="1"/>
  <c r="I42" i="41" s="1"/>
  <c r="A22" i="41"/>
  <c r="A61" i="41"/>
  <c r="A20" i="41"/>
  <c r="A59" i="41"/>
  <c r="A31" i="41"/>
  <c r="A60" i="41"/>
  <c r="F61" i="43"/>
  <c r="F79" i="43"/>
  <c r="F29" i="43"/>
  <c r="F30" i="43" s="1"/>
  <c r="F36" i="43"/>
  <c r="F37" i="43" s="1"/>
  <c r="F85" i="43" s="1"/>
  <c r="F73" i="43"/>
  <c r="A48" i="41"/>
  <c r="A49" i="41"/>
  <c r="A50" i="41"/>
  <c r="A39" i="41"/>
  <c r="A40" i="41"/>
  <c r="A41" i="41"/>
  <c r="A21" i="41"/>
  <c r="A30" i="41"/>
  <c r="A32" i="41"/>
  <c r="F52" i="43"/>
  <c r="F49" i="43"/>
  <c r="F53" i="43" l="1"/>
  <c r="F54" i="43" s="1"/>
  <c r="F84" i="43"/>
  <c r="F43" i="43"/>
  <c r="F44" i="43" s="1"/>
  <c r="F86" i="43" s="1"/>
  <c r="F55" i="43" l="1"/>
  <c r="A9" i="39"/>
  <c r="A8" i="39"/>
  <c r="F80" i="43" l="1"/>
  <c r="F74" i="43"/>
  <c r="F75" i="43" s="1"/>
  <c r="F62" i="43"/>
  <c r="F63" i="43" s="1"/>
  <c r="F87" i="43" l="1"/>
  <c r="F88" i="43" s="1"/>
  <c r="F81" i="43"/>
  <c r="F82" i="43" s="1"/>
  <c r="C50" i="41"/>
  <c r="C49" i="41"/>
  <c r="C48" i="41"/>
  <c r="C41" i="41"/>
  <c r="C40" i="41"/>
  <c r="C39" i="41"/>
  <c r="C22" i="41"/>
  <c r="F71" i="41" s="1"/>
  <c r="C21" i="41"/>
  <c r="F70" i="41" s="1"/>
  <c r="C20" i="41"/>
  <c r="F69" i="41" s="1"/>
  <c r="B22" i="41"/>
  <c r="B40" i="41"/>
  <c r="B39" i="41"/>
  <c r="G69" i="41" l="1"/>
  <c r="H69" i="41" s="1"/>
  <c r="I69" i="41" s="1"/>
  <c r="D22" i="41"/>
  <c r="E22" i="41" s="1"/>
  <c r="D21" i="41"/>
  <c r="E21" i="41" s="1"/>
  <c r="D20" i="41"/>
  <c r="E20" i="41" s="1"/>
  <c r="D48" i="41"/>
  <c r="E48" i="41" s="1"/>
  <c r="D39" i="41"/>
  <c r="E39" i="41" s="1"/>
  <c r="D40" i="41"/>
  <c r="E40" i="41" s="1"/>
  <c r="D49" i="41"/>
  <c r="E49" i="41" s="1"/>
  <c r="D41" i="41"/>
  <c r="E41" i="41" s="1"/>
  <c r="F41" i="41" s="1"/>
  <c r="G41" i="41" s="1"/>
  <c r="D50" i="41"/>
  <c r="C30" i="41"/>
  <c r="D30" i="41" s="1"/>
  <c r="E30" i="41" s="1"/>
  <c r="C31" i="41"/>
  <c r="D31" i="41" s="1"/>
  <c r="E31" i="41" s="1"/>
  <c r="C32" i="41"/>
  <c r="D32" i="41" s="1"/>
  <c r="F90" i="43"/>
  <c r="B50" i="41"/>
  <c r="B32" i="41"/>
  <c r="B41" i="41"/>
  <c r="B48" i="41"/>
  <c r="B49" i="41"/>
  <c r="B30" i="41"/>
  <c r="B31" i="41"/>
  <c r="B20" i="41"/>
  <c r="B21" i="41"/>
  <c r="G71" i="41" l="1"/>
  <c r="H71" i="41" s="1"/>
  <c r="I71" i="41" s="1"/>
  <c r="G70" i="41"/>
  <c r="H70" i="41" s="1"/>
  <c r="I70" i="41" s="1"/>
  <c r="E14" i="39"/>
  <c r="E14" i="34"/>
  <c r="E50" i="41"/>
  <c r="F50" i="41" s="1"/>
  <c r="G50" i="41" s="1"/>
  <c r="H50" i="41" s="1"/>
  <c r="I50" i="41" s="1"/>
  <c r="H41" i="41"/>
  <c r="I41" i="41" s="1"/>
  <c r="E32" i="41"/>
  <c r="F32" i="41" s="1"/>
  <c r="G32" i="41" s="1"/>
  <c r="H32" i="41" l="1"/>
  <c r="I32" i="41" s="1"/>
  <c r="F40" i="41" l="1"/>
  <c r="G40" i="41" s="1"/>
  <c r="F39" i="41"/>
  <c r="G39" i="41" s="1"/>
  <c r="F20" i="41"/>
  <c r="G20" i="41" s="1"/>
  <c r="H20" i="41" s="1"/>
  <c r="I20" i="41" s="1"/>
  <c r="F21" i="41"/>
  <c r="G21" i="41" s="1"/>
  <c r="H21" i="41" s="1"/>
  <c r="I21" i="41" s="1"/>
  <c r="F22" i="41"/>
  <c r="G22" i="41" s="1"/>
  <c r="H22" i="41" s="1"/>
  <c r="I22" i="41" s="1"/>
  <c r="F31" i="41"/>
  <c r="G31" i="41" s="1"/>
  <c r="H31" i="41" s="1"/>
  <c r="I31" i="41" s="1"/>
  <c r="F30" i="41"/>
  <c r="G30" i="41" s="1"/>
  <c r="H30" i="41" s="1"/>
  <c r="I30" i="41" s="1"/>
  <c r="F49" i="41"/>
  <c r="G49" i="41" s="1"/>
  <c r="H49" i="41" s="1"/>
  <c r="I49" i="41" s="1"/>
  <c r="F48" i="41"/>
  <c r="G48" i="41" s="1"/>
  <c r="H48" i="41" s="1"/>
  <c r="I48" i="41" s="1"/>
  <c r="H39" i="41" l="1"/>
  <c r="I39" i="41" s="1"/>
  <c r="H40" i="41"/>
  <c r="I40" i="41" s="1"/>
  <c r="E16" i="39"/>
  <c r="M16" i="39" s="1"/>
  <c r="E17" i="39"/>
  <c r="M17" i="39" s="1"/>
  <c r="E16" i="34"/>
  <c r="F16" i="34" s="1"/>
  <c r="E17" i="34"/>
  <c r="F17" i="34" s="1"/>
  <c r="N16" i="39" l="1"/>
  <c r="R16" i="39" s="1"/>
  <c r="N17" i="39"/>
  <c r="R17" i="39" s="1"/>
  <c r="M17" i="34"/>
  <c r="M16" i="34"/>
  <c r="N16" i="34" l="1"/>
  <c r="N17" i="34"/>
  <c r="D24" i="39"/>
  <c r="D24" i="40" s="1"/>
  <c r="R17" i="34" l="1"/>
  <c r="D25" i="34" s="1"/>
  <c r="R16" i="34"/>
  <c r="D24" i="34" s="1"/>
  <c r="D25" i="39"/>
  <c r="D25" i="40" s="1"/>
  <c r="F24" i="39"/>
  <c r="G24" i="39"/>
  <c r="E24" i="40" s="1"/>
  <c r="G24" i="40" l="1"/>
  <c r="L24" i="39"/>
  <c r="J24" i="40" s="1"/>
  <c r="G25" i="39"/>
  <c r="E25" i="40" s="1"/>
  <c r="F25" i="39"/>
  <c r="D22" i="40"/>
  <c r="D23" i="40"/>
  <c r="G25" i="40" l="1"/>
  <c r="L25" i="39"/>
  <c r="L26" i="39" s="1"/>
  <c r="F25" i="34"/>
  <c r="G25" i="34"/>
  <c r="E23" i="40" s="1"/>
  <c r="F24" i="34"/>
  <c r="G24" i="34"/>
  <c r="J25" i="40" l="1"/>
  <c r="G22" i="40"/>
  <c r="L24" i="34"/>
  <c r="G23" i="40"/>
  <c r="G26" i="40" s="1"/>
  <c r="L25" i="34"/>
  <c r="J23" i="40" s="1"/>
  <c r="E22" i="40"/>
  <c r="J22" i="40" l="1"/>
  <c r="J26" i="40" s="1"/>
  <c r="L26" i="34"/>
</calcChain>
</file>

<file path=xl/comments1.xml><?xml version="1.0" encoding="utf-8"?>
<comments xmlns="http://schemas.openxmlformats.org/spreadsheetml/2006/main">
  <authors>
    <author>KETLYN</author>
  </authors>
  <commentList>
    <comment ref="I14" authorId="0" shapeId="0">
      <text>
        <r>
          <rPr>
            <b/>
            <sz val="9"/>
            <color indexed="81"/>
            <rFont val="Segoe UI"/>
            <family val="2"/>
          </rPr>
          <t>KETLYN:</t>
        </r>
        <r>
          <rPr>
            <sz val="9"/>
            <color indexed="81"/>
            <rFont val="Segoe UI"/>
            <family val="2"/>
          </rPr>
          <t xml:space="preserve">
Cálculo a partir de R$ 7,54, considerando 2 unidades e o salário em 1/10/2023</t>
        </r>
      </text>
    </comment>
  </commentList>
</comments>
</file>

<file path=xl/comments2.xml><?xml version="1.0" encoding="utf-8"?>
<comments xmlns="http://schemas.openxmlformats.org/spreadsheetml/2006/main">
  <authors>
    <author>KETLYN</author>
  </authors>
  <commentList>
    <comment ref="S13" authorId="0" shapeId="0">
      <text>
        <r>
          <rPr>
            <b/>
            <sz val="9"/>
            <color indexed="81"/>
            <rFont val="Segoe UI"/>
            <family val="2"/>
          </rPr>
          <t>KETLYN:</t>
        </r>
        <r>
          <rPr>
            <sz val="9"/>
            <color indexed="81"/>
            <rFont val="Segoe UI"/>
            <family val="2"/>
          </rPr>
          <t xml:space="preserve">
Cálculo a partir de R$ 7,54, considerando 2 unidades e o salário em 1/10/2023</t>
        </r>
      </text>
    </comment>
    <comment ref="I14" authorId="0" shapeId="0">
      <text>
        <r>
          <rPr>
            <b/>
            <sz val="9"/>
            <color indexed="81"/>
            <rFont val="Segoe UI"/>
            <family val="2"/>
          </rPr>
          <t>KETLYN:</t>
        </r>
        <r>
          <rPr>
            <sz val="9"/>
            <color indexed="81"/>
            <rFont val="Segoe UI"/>
            <family val="2"/>
          </rPr>
          <t xml:space="preserve">
Cálculo a partir de R$ 7,54, considerando 2 unidades e o salário em 1/10/2023</t>
        </r>
      </text>
    </comment>
  </commentList>
</comments>
</file>

<file path=xl/comments3.xml><?xml version="1.0" encoding="utf-8"?>
<comments xmlns="http://schemas.openxmlformats.org/spreadsheetml/2006/main">
  <authors>
    <author>Ana Maria</author>
  </authors>
  <commentList>
    <comment ref="M16" authorId="0" shapeId="0">
      <text>
        <r>
          <rPr>
            <sz val="9"/>
            <color indexed="81"/>
            <rFont val="Segoe UI"/>
            <family val="2"/>
          </rPr>
          <t>SACCON
Se não tiver preço, deixe o campo em branco. Caso informe R$0,00, a fórmula calculará a Média com o 0,00.</t>
        </r>
      </text>
    </comment>
  </commentList>
</comments>
</file>

<file path=xl/sharedStrings.xml><?xml version="1.0" encoding="utf-8"?>
<sst xmlns="http://schemas.openxmlformats.org/spreadsheetml/2006/main" count="571" uniqueCount="369">
  <si>
    <t>INSS</t>
  </si>
  <si>
    <t>INCRA</t>
  </si>
  <si>
    <t>Salário Educação</t>
  </si>
  <si>
    <t>FGTS</t>
  </si>
  <si>
    <t>SEBRAE</t>
  </si>
  <si>
    <t>%</t>
  </si>
  <si>
    <t>Item</t>
  </si>
  <si>
    <t xml:space="preserve">Percentual </t>
  </si>
  <si>
    <t>ITEM</t>
  </si>
  <si>
    <t>DESCRIÇÃO DO SERVIÇO</t>
  </si>
  <si>
    <t>MONTANTE A</t>
  </si>
  <si>
    <t>SALÁRIO</t>
  </si>
  <si>
    <t>R$</t>
  </si>
  <si>
    <t>ENCARGOS SOCIAIS</t>
  </si>
  <si>
    <t>TRIBUNAL REGIONAL ELEITORAL DO PARANA</t>
  </si>
  <si>
    <t>POSTO DE TRABALHO</t>
  </si>
  <si>
    <t>DESCANSO SEMANAL REMUNERADO</t>
  </si>
  <si>
    <t>HORA SALARIO COM 50% DE ACRESCIMO</t>
  </si>
  <si>
    <t>HORA SALARIO COM 100% DE ACRESCIMO</t>
  </si>
  <si>
    <t xml:space="preserve">MONTANTE A </t>
  </si>
  <si>
    <t>Sim</t>
  </si>
  <si>
    <t>Não</t>
  </si>
  <si>
    <t>SESI / SESC</t>
  </si>
  <si>
    <t>SENAI / SENAC</t>
  </si>
  <si>
    <t>Adicional de Férias</t>
  </si>
  <si>
    <t>13º Salário</t>
  </si>
  <si>
    <t>Multa do FGTS sobre Rescisão sem Justa Causa</t>
  </si>
  <si>
    <t>1. Encargos Previdenciários e FGTS</t>
  </si>
  <si>
    <t>CITL - CUSTOS INDIRETOS, TRIBUTOS E LUCRO</t>
  </si>
  <si>
    <t>Custo Indireto (CI) - Taxa de administração</t>
  </si>
  <si>
    <t>Taxa de Lucro  (L)</t>
  </si>
  <si>
    <t>ISS (T)</t>
  </si>
  <si>
    <t>Memória de cálculo:</t>
  </si>
  <si>
    <t>PAD:</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</si>
  <si>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</si>
  <si>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</si>
  <si>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</si>
  <si>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</si>
  <si>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</si>
  <si>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</si>
  <si>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</si>
  <si>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</si>
  <si>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</si>
  <si>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</si>
  <si>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</si>
  <si>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</si>
  <si>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</si>
  <si>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</si>
  <si>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</si>
  <si>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</si>
  <si>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</si>
  <si>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Total do SUBMÓDULO 4:</t>
  </si>
  <si>
    <t xml:space="preserve">SALÁRIO </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</si>
  <si>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</si>
  <si>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</si>
  <si>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</si>
  <si>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</si>
  <si>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</si>
  <si>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</si>
  <si>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</si>
  <si>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</si>
  <si>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Quantidade por Posto</t>
  </si>
  <si>
    <t>Nível de mão</t>
  </si>
  <si>
    <t>MONTANTE B</t>
  </si>
  <si>
    <t>ENCARGOS E PROVISÕES</t>
  </si>
  <si>
    <t>Posto de Trabalho -  Técnico em Edificação</t>
  </si>
  <si>
    <t xml:space="preserve">Capacete </t>
  </si>
  <si>
    <t>Bota</t>
  </si>
  <si>
    <t>HORA SALÁRIO NOTURNA COM 50% DE ACRÉSCIMO</t>
  </si>
  <si>
    <t>HORA SALÁRIO NOTURNA COM 100% DE ACRÉSCIMO</t>
  </si>
  <si>
    <t>RESUMO DA PLANILHA DE CUSTOS E FORMAÇÃO DE PREÇOS</t>
  </si>
  <si>
    <t>POSTO</t>
  </si>
  <si>
    <t>QUANTIDADE DE POSTOS</t>
  </si>
  <si>
    <t>Valor Unitário
(Proposta)</t>
  </si>
  <si>
    <t>Valor Unitário Mensal</t>
  </si>
  <si>
    <t>Valor Mensal</t>
  </si>
  <si>
    <t>Início vigência</t>
  </si>
  <si>
    <t>Fim da vigência</t>
  </si>
  <si>
    <t>Vigência - meses cheios</t>
  </si>
  <si>
    <t>Soma por Posto</t>
  </si>
  <si>
    <t>ENCARGOS SOCIAIS E TRABALHISTAS</t>
  </si>
  <si>
    <t>RAT
(%)</t>
  </si>
  <si>
    <t>FAP
(Fator)</t>
  </si>
  <si>
    <t>RAT Ajustado</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</si>
  <si>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</si>
  <si>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Licença Paternidade</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</si>
  <si>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</si>
  <si>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</si>
  <si>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 xml:space="preserve">RESUMO DO MÓDULO - ENCARGOS SOCIAIS E TRABALHISTAS </t>
  </si>
  <si>
    <t>CÉLULAS A PREENCHER</t>
  </si>
  <si>
    <t>32468/2022</t>
  </si>
  <si>
    <t>Observações:</t>
  </si>
  <si>
    <t>Percentual de Desconto</t>
  </si>
  <si>
    <t>Preço 1</t>
  </si>
  <si>
    <t>Preço 2</t>
  </si>
  <si>
    <t>Preço 3</t>
  </si>
  <si>
    <t>Preço Médio</t>
  </si>
  <si>
    <t>SACCON</t>
  </si>
  <si>
    <t>Corda para trabalho em altura com, pelo menos, 15 (quinze) metros de comprimento</t>
  </si>
  <si>
    <t>Trena de 7,5 metros</t>
  </si>
  <si>
    <t>Trena de 60 metros</t>
  </si>
  <si>
    <t>Trena eletrônica com alcance mínimo de 70 metros</t>
  </si>
  <si>
    <t>Amperímetro</t>
  </si>
  <si>
    <t>Dados móveis 4G (mínimo 4Gb por mês)</t>
  </si>
  <si>
    <t>Soma Mensal</t>
  </si>
  <si>
    <t>h</t>
  </si>
  <si>
    <t>Instrumento Coletivo de Trabalho adotado:</t>
  </si>
  <si>
    <t>Contrato n.:</t>
  </si>
  <si>
    <t>Data da última repactuação:</t>
  </si>
  <si>
    <t>Data base:</t>
  </si>
  <si>
    <t>Licitação n.:</t>
  </si>
  <si>
    <t>Resumo dos postos:</t>
  </si>
  <si>
    <t xml:space="preserve">VALE TRANSPORTE </t>
  </si>
  <si>
    <t>Valor Unitário</t>
  </si>
  <si>
    <t>Quant. Diária</t>
  </si>
  <si>
    <t>% CITL =  ((1 + CI) * (1 + L) / (1 - TR)) - 1</t>
  </si>
  <si>
    <t>Art. 22, inciso II, alineas "b" e "c" da Lei 8.212/91; Decreto nº 6042/07; Anexo da Resolução MPS/CNPS nº 1.329/17 (Fator Acidentário de Prevenção - FAP). 
Alíquotas do RAT de 1%, 2% ou 3%, pondendo ser reduzida pela metade ou acrescida em até 100% pelo FAP.</t>
  </si>
  <si>
    <t>F23 X F44</t>
  </si>
  <si>
    <t>Licença Maternidade</t>
  </si>
  <si>
    <t xml:space="preserve">Art. 7º inc. XVIII, CF, Lei 8.213/91, art. 72 e Lei 11770/2008. Lei n. 13.527/2016. Art. 86 da IN RFB
971/2009
Conforme cálculo estatísitico do Manual de Preenchimento da Planilha de Custos e Formação de Preços do STJ.  </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</si>
  <si>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</si>
  <si>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Caixa de Ferramentas</t>
  </si>
  <si>
    <t>Chave de fenda grande em aço</t>
  </si>
  <si>
    <t>Chave philips em aço</t>
  </si>
  <si>
    <t>Estilete</t>
  </si>
  <si>
    <t>Martelo</t>
  </si>
  <si>
    <t/>
  </si>
  <si>
    <t>Alicante Universal</t>
  </si>
  <si>
    <t>Chave inglesa</t>
  </si>
  <si>
    <t>Pé de cabra</t>
  </si>
  <si>
    <t>API X 8%</t>
  </si>
  <si>
    <t>Incidência da Multa de 40% sobre o FGTS de 8% que deve incidir sobre o percentual de empregados demitidos com API</t>
  </si>
  <si>
    <t>Incidência dos Custos Rescisórios sobre SM 2</t>
  </si>
  <si>
    <t>Tendo em vista que o Aviso Prévio Trabalhado e Indenizado integram tempo de serviço, eles incidem sobre férias e 13º salário.</t>
  </si>
  <si>
    <t>Subtotal 4 X Total SM2</t>
  </si>
  <si>
    <t>Subtotal 3</t>
  </si>
  <si>
    <t xml:space="preserve">Substituição na cobertura das ausências Legais </t>
  </si>
  <si>
    <t xml:space="preserve">Esta parcela refere-se as faltas legais previstas no art 473 CLT, emn que a  contratada deve providenciar sua substituição. Utilizamos como referência  3 dias, conforme consta média utilizada na metodologia SEGES/MP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</si>
  <si>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</si>
  <si>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</si>
  <si>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 xml:space="preserve">Câmera termográfica compacta, para detecção de vazamentos, portátil, de luz visível de 5 megapixels e lanterna LED, com memória interna e sistema de armazenamento de imagens na nuvem. Com modo de imagem de infravermelho, imagem visual, MSX e Picture-in-Picture, sensibilidade térmica &lt; 70mK. Tempo operacional da bateria mínimo de 4 horas. </t>
  </si>
  <si>
    <t>Pacômetro - Equipamento de detecção eletromagnética utilizado para descobrir se há fios energizados, canos com ou sem água, metais, madeiras, etc. dentro ou atrás de paredes, evitando furações ou demolições indesejadas, como por exemplo furar um cano de gás ou demolir uma parede com um cano de água.
Marca/modelo de referência: Bosch D-Tect 150 ou equivalente. Descrição técnica mínima para atender o TRE-PR:
1. Precisão de 5mm do eixo do objeto 
2. Detecção de metais ferrosos 
3. Detecção de metais não ferrosos
4. Detecção de corrente elétrica 
5. Detecção de estruturas em madeira 
6. Detecção de tubulações 
7. Indicação da profundidade segura de perfuração.</t>
  </si>
  <si>
    <t>Descrição</t>
  </si>
  <si>
    <t>Depreciação Mensal</t>
  </si>
  <si>
    <t>Rateio Mensal por posto</t>
  </si>
  <si>
    <t>Período Depreciação (Meses*)</t>
  </si>
  <si>
    <t>Quant.</t>
  </si>
  <si>
    <t>COEFICIENTE K</t>
  </si>
  <si>
    <t>QUANT. POSTOS</t>
  </si>
  <si>
    <t>Observações</t>
  </si>
  <si>
    <t>1.</t>
  </si>
  <si>
    <t>2.</t>
  </si>
  <si>
    <t>3.</t>
  </si>
  <si>
    <t>4.</t>
  </si>
  <si>
    <t>Os insumos poderão ser reajustados anualmente, observada a data-base da repactuação da categoria, tendo por critério o índice contratual.</t>
  </si>
  <si>
    <t>Células a Preecher</t>
  </si>
  <si>
    <t xml:space="preserve">A constituição Federal no Art.  7º inciso XIII, prevê o décimo terceiro salário com base na remuneração integral. Portanto, cada trabalhador faz jus a um salário por ano a esse título. </t>
  </si>
  <si>
    <t>A Constituição Federal no Art. 7º inciso XVII, dispõe que é direito do trabalhador o "gozo de férias anuais remuneradas com, pelo menos, um terço a mais do que o salário normal".</t>
  </si>
  <si>
    <r>
      <t xml:space="preserve">A estimativa se baseou no percentual máximo de alíquota RAT e no valor máximo de FAP passíveis de serem utilizados nas propostas .
</t>
    </r>
    <r>
      <rPr>
        <b/>
        <sz val="8"/>
        <color indexed="8"/>
        <rFont val="Calibri"/>
        <family val="2"/>
        <scheme val="minor"/>
      </rPr>
      <t>A licitante deverá informar a sua alíquota e o seu FAP vigente.</t>
    </r>
  </si>
  <si>
    <r>
      <rPr>
        <b/>
        <sz val="8"/>
        <rFont val="Calibri"/>
        <family val="2"/>
        <scheme val="minor"/>
      </rPr>
      <t>SUBMÓDULO 1</t>
    </r>
    <r>
      <rPr>
        <sz val="8"/>
        <rFont val="Calibri"/>
        <family val="2"/>
        <scheme val="minor"/>
      </rPr>
      <t xml:space="preserve"> sobre o Aviso Prévio Trabalhado. </t>
    </r>
  </si>
  <si>
    <r>
      <t>SUBMÓDULO 1</t>
    </r>
    <r>
      <rPr>
        <sz val="8"/>
        <color theme="1"/>
        <rFont val="Calibri"/>
        <family val="2"/>
        <scheme val="minor"/>
      </rPr>
      <t xml:space="preserve"> sobre o Custo de Repos. do Profiss. Ausente. </t>
    </r>
  </si>
  <si>
    <t>SM1 sobre subtotal 2.1</t>
  </si>
  <si>
    <t>Subtotal 2.1</t>
  </si>
  <si>
    <t>Subtotal 2.1 x Total SM 1</t>
  </si>
  <si>
    <t>Subtotal 2.2 x Total SM 1</t>
  </si>
  <si>
    <t>Subtotal 2.2</t>
  </si>
  <si>
    <t>SM1 sobre subtotal 2.2</t>
  </si>
  <si>
    <t>Afastamento de 30 dias, sem prejuizo da remuneração, após cada período de 12 meses de vigência do contrato de trabalho. O pagamento ocorre conforme preceitua o art. 129 e o inc. I art. 130, CLT; e art. 7º, inciso XVII, CF.</t>
  </si>
  <si>
    <r>
      <t>SUBMÓDULO 1</t>
    </r>
    <r>
      <rPr>
        <sz val="8"/>
        <rFont val="Calibri"/>
        <family val="2"/>
        <scheme val="minor"/>
      </rPr>
      <t xml:space="preserve"> sobre o 13º Salário e Adicional de Férias.</t>
    </r>
  </si>
  <si>
    <t>Total do SUBMÓDULO 2.1:</t>
  </si>
  <si>
    <t>Total do SUBMÓDULO 2.2:</t>
  </si>
  <si>
    <t>Total do SUBMÓDULO 4.1:</t>
  </si>
  <si>
    <t>Incidência do SM1 sobre o subtotal 4.2</t>
  </si>
  <si>
    <t>((Total SM2+ Total SM3)*Subtotal 4.2)</t>
  </si>
  <si>
    <t>Incidência do SM1 sobre o subtotal 4.1</t>
  </si>
  <si>
    <t>Total do SUBMÓDULO 4.2:</t>
  </si>
  <si>
    <t>Subtotal 4.1</t>
  </si>
  <si>
    <t>Subtotal 4.2</t>
  </si>
  <si>
    <t xml:space="preserve">Total dos Encargos Sociais e Trabalhistas: </t>
  </si>
  <si>
    <t>2.1. 13º Salário</t>
  </si>
  <si>
    <t>2.2. Adicional de Férias</t>
  </si>
  <si>
    <t>4.2. CRPA (Exceto Férias)</t>
  </si>
  <si>
    <t>4.1. Férias</t>
  </si>
  <si>
    <t>Subtotal 3.1</t>
  </si>
  <si>
    <t>Subtotal 3.1 X Total SM2</t>
  </si>
  <si>
    <t>Total do SUBMÓDULO 3.1:</t>
  </si>
  <si>
    <t>SUBMÓDULO 3 - Provisão para Rescisão - 3.2. Exceto Multa FGTS</t>
  </si>
  <si>
    <t>3.2 Provisão para Rescisão (exceto Multa FGTS)</t>
  </si>
  <si>
    <t>3.1 Provisão para Rescisão - Multa FGTS</t>
  </si>
  <si>
    <t xml:space="preserve">Pagamento Mensal: </t>
  </si>
  <si>
    <t>PLANILHA DE FORMAÇÃO DE CUSTOS E PREÇOS - Estimativa TRE-PR</t>
  </si>
  <si>
    <t>Posto de Trabalho: Engenheiro Civil</t>
  </si>
  <si>
    <t>Vigência:</t>
  </si>
  <si>
    <t>CBO: 2142-15</t>
  </si>
  <si>
    <t>Engenheiro Civil</t>
  </si>
  <si>
    <t>Engenheiro Civil com especialização em Segurança do Trabalho</t>
  </si>
  <si>
    <t>MONTANTE C</t>
  </si>
  <si>
    <t>DADOS MÓVEIS e TOKEN</t>
  </si>
  <si>
    <t>Quant. de Postos</t>
  </si>
  <si>
    <t>Soma - Pagamento Mensal para os Postos de Engenheiros:</t>
  </si>
  <si>
    <t>CBO:3121-05</t>
  </si>
  <si>
    <t>PAGAMENTO MENSAL UNITÁRIO</t>
  </si>
  <si>
    <t>PAGAMENTO MENSAL</t>
  </si>
  <si>
    <t>VIGÊNCIA - 
MESES COMPLETOS</t>
  </si>
  <si>
    <r>
      <t xml:space="preserve">VALOR DIA 
</t>
    </r>
    <r>
      <rPr>
        <sz val="10"/>
        <color theme="1"/>
        <rFont val="Calibri"/>
        <family val="2"/>
        <scheme val="minor"/>
      </rPr>
      <t>( / 30 )</t>
    </r>
  </si>
  <si>
    <t>SOMA PAGAMENTO MENSAL</t>
  </si>
  <si>
    <t>Custo Mensal Manutenção/
Substituição</t>
  </si>
  <si>
    <t>EQUIPAMENTOS</t>
  </si>
  <si>
    <t>PLANILHA AUXILIAR - EQUIPAMENTOS</t>
  </si>
  <si>
    <t>MÁQUINAS - Entrega Única (disponibilização)</t>
  </si>
  <si>
    <t>FERRAMENTAS para todos os postos</t>
  </si>
  <si>
    <t>MÁQUINAS E FERRAMENTAS por posto de Engenheiro - itens 1 e 2</t>
  </si>
  <si>
    <r>
      <rPr>
        <sz val="9"/>
        <rFont val="Calibri"/>
        <family val="2"/>
        <scheme val="minor"/>
      </rPr>
      <t>Pagamento Vinculado - PV</t>
    </r>
    <r>
      <rPr>
        <b/>
        <sz val="9"/>
        <rFont val="Calibri"/>
        <family val="2"/>
        <scheme val="minor"/>
      </rPr>
      <t xml:space="preserve">: </t>
    </r>
  </si>
  <si>
    <t>2. O custo total estimado (utilização + manutenção) dos equipamentos será rateado mensalmente entre os postos para os quais serão disponibilizados.</t>
  </si>
  <si>
    <t>1. A utilização dos equipamentos disponibilizados será paga pela fração de sua depreciação, uma vez que ao final do contrato eles verterão à contratada (vide campo Observações, no final).</t>
  </si>
  <si>
    <t>Valor Mensal por posto</t>
  </si>
  <si>
    <t>Soma do Custo Mensal</t>
  </si>
  <si>
    <t>Total de Postos</t>
  </si>
  <si>
    <t>Quantidade por posto</t>
  </si>
  <si>
    <t>Vigência Contratual em Meses</t>
  </si>
  <si>
    <t>VIGÊNCIA CONTRATUAL em meses</t>
  </si>
  <si>
    <t>Certificado Digital e-CNPJ ou e-CPF, emitido por autoridade certificadora credenciada pela ICP BRASIL, para pessoa jurídica ou física, do tipo A3, com mídia criptográfica tipo TOKEN.</t>
  </si>
  <si>
    <t>DADOS MÓVEIS para Engenheiros e o Técnico em Edificações - Linha de Vida - itens 1, 2 e 4</t>
  </si>
  <si>
    <t>ASSINATURA ELETRÔNICA</t>
  </si>
  <si>
    <t>EPI's - Equipamentos de Proteção Individual, para todos os postos</t>
  </si>
  <si>
    <t>Valor Total por posto</t>
  </si>
  <si>
    <t>Custo de Manutenção/
Substituição</t>
  </si>
  <si>
    <t>Valor 12 meses
(Proposta)</t>
  </si>
  <si>
    <t>Cinto de segurança tipo paraquedista/abdominal, com, no mínimo, 4 pontos de ancoragem e apoio lombar, e Talabarte modelo Y, com Trava-Quedas e mosquetão de segurança.</t>
  </si>
  <si>
    <t>Quantidade</t>
  </si>
  <si>
    <t>Soma do Custo Mensal + CITL</t>
  </si>
  <si>
    <t>CITL Médio</t>
  </si>
  <si>
    <t>Valor Unitário + CITL</t>
  </si>
  <si>
    <t>Valor 12 meses + CITL</t>
  </si>
  <si>
    <t>Valor Total</t>
  </si>
  <si>
    <t>Valor Unitário Final</t>
  </si>
  <si>
    <t>Valor Unitário Final + CITL</t>
  </si>
  <si>
    <t>Soma Total</t>
  </si>
  <si>
    <t>Valor RESIDUAL %</t>
  </si>
  <si>
    <t>Soma Mensal de EQUIPAMENTOS por posto de ENGENHEIRO:</t>
  </si>
  <si>
    <t>Soma Mensal de EQUIPAMENTOS para o posto TÉCNICO EM EDIFICAÇÕES:</t>
  </si>
  <si>
    <t>Soma Mensal de EQUIPAMENTOS para o posto de TÉCNICO EM EDIFICAÇÕES - LINHA DE VIDA:</t>
  </si>
  <si>
    <t>AUXÍLIOS DECORRENTES DE JORNADA SUPLEMENTAR</t>
  </si>
  <si>
    <t>CITL - Custos Indiretos, Tributos e Lucro</t>
  </si>
  <si>
    <t>VALOR UNITÁRIO MENSAL
(A + B + CITL + C)</t>
  </si>
  <si>
    <t>A + B</t>
  </si>
  <si>
    <r>
      <t xml:space="preserve">Salário: </t>
    </r>
    <r>
      <rPr>
        <sz val="10"/>
        <rFont val="Calibri"/>
        <family val="2"/>
        <scheme val="minor"/>
      </rPr>
      <t>Piso salarial fixado no Termo de Referência, conforme ata de reunião doc. 133.145/2023.</t>
    </r>
  </si>
  <si>
    <r>
      <t>Valor do Pagamento Mensal por Posto Unitário</t>
    </r>
    <r>
      <rPr>
        <sz val="10"/>
        <color indexed="8"/>
        <rFont val="Calibri"/>
        <family val="2"/>
        <scheme val="minor"/>
      </rPr>
      <t>: Montante A + Montante B + CITL sobre A+B + Montante C.</t>
    </r>
  </si>
  <si>
    <r>
      <t xml:space="preserve">CILT: </t>
    </r>
    <r>
      <rPr>
        <sz val="10"/>
        <rFont val="Calibri"/>
        <family val="2"/>
        <scheme val="minor"/>
      </rPr>
      <t>Preencher guia CITL (Custos Indiretos, Tributos e Lucros).</t>
    </r>
  </si>
  <si>
    <r>
      <t>Insumos</t>
    </r>
    <r>
      <rPr>
        <sz val="10"/>
        <rFont val="Calibri"/>
        <family val="2"/>
        <scheme val="minor"/>
      </rPr>
      <t>: Preencher guia Insumos.</t>
    </r>
  </si>
  <si>
    <r>
      <t xml:space="preserve">Encargos e Provisões: </t>
    </r>
    <r>
      <rPr>
        <sz val="10"/>
        <rFont val="Calibri"/>
        <family val="2"/>
        <scheme val="minor"/>
      </rPr>
      <t>Preencher guia Encargos e Provisões.</t>
    </r>
  </si>
  <si>
    <t>Valor dia
(/30)</t>
  </si>
  <si>
    <t>Posto de trabalho: Engenheiro Civil e Técnico em Edificações.</t>
  </si>
  <si>
    <t>Técnico em Edificações</t>
  </si>
  <si>
    <t>Técnico em Edificações qualificado para inspeção de linha de vida</t>
  </si>
  <si>
    <r>
      <t xml:space="preserve">POR DIA 
</t>
    </r>
    <r>
      <rPr>
        <sz val="9"/>
        <rFont val="Calibri"/>
        <family val="2"/>
        <scheme val="minor"/>
      </rPr>
      <t>(Valor mensal / 21)</t>
    </r>
  </si>
  <si>
    <r>
      <rPr>
        <b/>
        <sz val="10"/>
        <rFont val="Calibri"/>
        <family val="2"/>
        <scheme val="minor"/>
      </rPr>
      <t>Horas extra</t>
    </r>
    <r>
      <rPr>
        <sz val="10"/>
        <rFont val="Calibri"/>
        <family val="2"/>
        <scheme val="minor"/>
      </rPr>
      <t>s com caráter eventual, sem habitualidade.</t>
    </r>
  </si>
  <si>
    <r>
      <rPr>
        <b/>
        <sz val="10"/>
        <rFont val="Calibri"/>
        <family val="2"/>
        <scheme val="minor"/>
      </rPr>
      <t>Encargos Sociais</t>
    </r>
    <r>
      <rPr>
        <sz val="10"/>
        <rFont val="Calibri"/>
        <family val="2"/>
        <scheme val="minor"/>
      </rPr>
      <t>: Corresponde ao SUBMÓDULO 1 da guia Encargos Sociais (F23)</t>
    </r>
  </si>
  <si>
    <r>
      <rPr>
        <b/>
        <sz val="10"/>
        <rFont val="Calibri"/>
        <family val="2"/>
        <scheme val="minor"/>
      </rPr>
      <t>Adicional Noturno</t>
    </r>
    <r>
      <rPr>
        <sz val="10"/>
        <rFont val="Calibri"/>
        <family val="2"/>
        <scheme val="minor"/>
      </rPr>
      <t>: 
20% sobre a hora reduzida de 52,5 min.</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
Para Engenheiros, o percentual de AdNt é de 25%, conforme art. 7º da Lei 4.950-A/1996.</t>
    </r>
  </si>
  <si>
    <r>
      <rPr>
        <b/>
        <sz val="10"/>
        <rFont val="Calibri"/>
        <family val="2"/>
        <scheme val="minor"/>
      </rPr>
      <t>Descanso Semanal Remunerado</t>
    </r>
    <r>
      <rPr>
        <sz val="10"/>
        <rFont val="Calibri"/>
        <family val="2"/>
        <scheme val="minor"/>
      </rPr>
      <t>: Incluído o DSR de 20%* sobre o valor da hora suplementar. *P</t>
    </r>
    <r>
      <rPr>
        <sz val="10"/>
        <color theme="5" tint="-0.499984740745262"/>
        <rFont val="Calibri"/>
        <family val="2"/>
        <scheme val="minor"/>
      </rPr>
      <t>ercentual obtido considerando-se a média de 25 dias úteis e 5 domingos/ feriados por mês</t>
    </r>
    <r>
      <rPr>
        <sz val="10"/>
        <rFont val="Calibri"/>
        <family val="2"/>
        <scheme val="minor"/>
      </rPr>
      <t>.</t>
    </r>
  </si>
  <si>
    <r>
      <rPr>
        <b/>
        <sz val="10"/>
        <rFont val="Calibri"/>
        <family val="2"/>
        <scheme val="minor"/>
      </rPr>
      <t>CITL</t>
    </r>
    <r>
      <rPr>
        <sz val="10"/>
        <rFont val="Calibri"/>
        <family val="2"/>
        <scheme val="minor"/>
      </rPr>
      <t>: Conforme cálculo na guia CITL.</t>
    </r>
  </si>
  <si>
    <t>SUBMÓDULO 2 - 2.1 - 13º Salário</t>
  </si>
  <si>
    <t>SUBMÓDULO 2 - 2.2 - Adicional de Férias</t>
  </si>
  <si>
    <t>SUBMÓDULO 3 - Provisão para Rescisão - 3.1. Multa FGTS</t>
  </si>
  <si>
    <t>SUBMÓDULO 4 - Custo de Reposição do Profissional Ausente - 4.1. Reposição em Férias</t>
  </si>
  <si>
    <t>Reposição em Férias</t>
  </si>
  <si>
    <t>SUBMÓDULO 4 - Custo de Reposição do Profissional Ausente/CRPA - 4.2 (Exceto Férias)</t>
  </si>
  <si>
    <t>Percentual Salário Base</t>
  </si>
  <si>
    <t>Preencher Benef. Mensal</t>
  </si>
  <si>
    <t>POSTOS DE TRABALHO</t>
  </si>
  <si>
    <r>
      <rPr>
        <b/>
        <sz val="10"/>
        <rFont val="Calibri"/>
        <family val="2"/>
        <scheme val="minor"/>
      </rPr>
      <t>Qualificação para inspeção de linha de vida:</t>
    </r>
    <r>
      <rPr>
        <sz val="10"/>
        <rFont val="Calibri"/>
        <family val="2"/>
        <scheme val="minor"/>
      </rPr>
      <t xml:space="preserve"> Será concedido, à CONTRATADA, o prazo de  30 (trinta) dias corridos, contados do início da execução dos serviços, para comprovação da qualificação exigida.</t>
    </r>
  </si>
  <si>
    <r>
      <t xml:space="preserve">Salário: </t>
    </r>
    <r>
      <rPr>
        <sz val="10"/>
        <rFont val="Calibri"/>
        <family val="2"/>
        <scheme val="minor"/>
      </rPr>
      <t>Piso salarial fixado no Termo de Referência da contratação, considerando o valor salarial da contratação vigente.</t>
    </r>
  </si>
  <si>
    <t>Valor Diário</t>
  </si>
  <si>
    <t>Postos de Trabalho</t>
  </si>
  <si>
    <t xml:space="preserve">Postos de Trabalho </t>
  </si>
  <si>
    <t>Jornada Semanal</t>
  </si>
  <si>
    <t>Preencher Benefício Mensal</t>
  </si>
  <si>
    <t>Preencher Benefício Diário</t>
  </si>
  <si>
    <t>(5% X F22 X 40%) * 100 = 0,16%</t>
  </si>
  <si>
    <t>Percentual zerado na estimativa, considerando a orientação constante no Termo de Referência de que não será necessária a reposição do profissional em férias</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</si>
  <si>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</si>
  <si>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</si>
  <si>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</si>
  <si>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</si>
  <si>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</si>
  <si>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</si>
  <si>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8,33%
ARRED((1/12)*100;2)</t>
  </si>
  <si>
    <t>2,78%
ARRED(((1/3)/12)*100;2)</t>
  </si>
  <si>
    <t>4%
ARRED((0,08*0,4*(1+(5/56)+(5/56)+((1/3)*(5/56)))*100);0)</t>
  </si>
  <si>
    <r>
      <t xml:space="preserve">0,17%
ARRED((((1/12*5%)*100)*12)/30;2)
Obs. 1: * 12 meses) / 30 meses de contratação
</t>
    </r>
    <r>
      <rPr>
        <b/>
        <sz val="8"/>
        <rFont val="Calibri"/>
        <family val="2"/>
        <scheme val="minor"/>
      </rPr>
      <t>Obs. 2: na hipótese de haver prorrogação contratual, o percentual será zerado, uma vez que a provisão já terá sido completamente quitada.</t>
    </r>
  </si>
  <si>
    <r>
      <t xml:space="preserve">0,89%
ARRED((((7/30/12*100)*12)+(0,194*18))/30;2)
Obs. 1: * 12 meses + 0,194 * 18 meses ] / 30 meses de contratação. 
</t>
    </r>
    <r>
      <rPr>
        <b/>
        <sz val="8"/>
        <rFont val="Calibri"/>
        <family val="2"/>
        <scheme val="minor"/>
      </rPr>
      <t>Obs.: na hipótese de haver prorrogação contratual, o percentual será reduzido para 0,194, uma vez que a provisão já terá sido amortizada.</t>
    </r>
  </si>
  <si>
    <t>0,29%
ARRED((((((1/12)*100)+((1/3)*(1/12)*100))*(0,24*0,22*100))*50%)/100;2)
Embora não conste, no histórico das contratações anteriores do TRE-PR, preenchimento de postos similares por mulheres, foi incluído percentual de provisão na estimativa, face à política de fomento.</t>
  </si>
  <si>
    <t>0,83%
ARRED((3/30)/12*100;2)
Percentual mantido na estimativa.</t>
  </si>
  <si>
    <t>0,03%
ARRED((((15/30)/12)*0,0078)*100;2)
Percentual mantido na estimativa</t>
  </si>
  <si>
    <t>Preencha o n. do Pregão</t>
  </si>
  <si>
    <t>Preencha a data de abertura</t>
  </si>
  <si>
    <t>INSUMOS 
(CITL calculado na guia INSUMOS)</t>
  </si>
  <si>
    <r>
      <t>CITL - Custos Indiretos, Tributos e Lucro</t>
    </r>
    <r>
      <rPr>
        <sz val="10"/>
        <color theme="1"/>
        <rFont val="Arial"/>
        <family val="2"/>
      </rPr>
      <t xml:space="preserve"> sobre 
</t>
    </r>
    <r>
      <rPr>
        <b/>
        <sz val="10"/>
        <color theme="1"/>
        <rFont val="Arial"/>
        <family val="2"/>
      </rPr>
      <t xml:space="preserve">A + B
</t>
    </r>
    <r>
      <rPr>
        <sz val="10"/>
        <color theme="1"/>
        <rFont val="Arial"/>
        <family val="2"/>
      </rPr>
      <t>(vide guia)</t>
    </r>
  </si>
  <si>
    <t>Nome da Empresa (preenchimento na guia Resumo)</t>
  </si>
  <si>
    <t>CNPJ  (preenchimento na guia Resumo)</t>
  </si>
  <si>
    <t>Soma Mensal de DADOS MÓVEIS e TOKEN por posto de ENGENHEIRO:</t>
  </si>
  <si>
    <t>Soma Mensal de DADOS MÓVEIS e TOKEN para o posto TÉCNICO EM EDIFICAÇÕES:</t>
  </si>
  <si>
    <t>Soma Mensal de DADOS MÓVEIS e TOKEN para o posto de TÉCNICO EM EDIFICAÇÕES - LINHA DE VIDA:</t>
  </si>
  <si>
    <t>Pagamento por FATO GERADOR, mediante comprovação.</t>
  </si>
  <si>
    <t>Laudo médico comprobatório de compatibilidade entre pessoa com deficiência ou mobilidade reduzida e respectivo cargo, no caso de contratação.</t>
  </si>
  <si>
    <t>*Item não integra critério de julgamento.</t>
  </si>
  <si>
    <t>5.</t>
  </si>
  <si>
    <r>
      <t xml:space="preserve">O percentual de VALOR RESIDUAL utilizado na Estimativa TRE-PR (10%) se baseou nas normas de contabilidade atualmente vigentes e aplicáveis para os equipamentos do TRE-PR. </t>
    </r>
    <r>
      <rPr>
        <b/>
        <sz val="10"/>
        <rFont val="Calibri"/>
        <family val="2"/>
        <scheme val="minor"/>
      </rPr>
      <t>A licitante poderá utilizar o percentual que melhor atende à sua realidade, inclusive 0%</t>
    </r>
    <r>
      <rPr>
        <sz val="10"/>
        <rFont val="Calibri"/>
        <family val="2"/>
        <scheme val="minor"/>
      </rPr>
      <t>.</t>
    </r>
  </si>
  <si>
    <r>
      <t xml:space="preserve">A metodologia do cálculo do CUSTO DE UTILIZAÇÃO dos equipamentos, definida para esta contratação, se baseou na taxa de depreciação anual estabelecida pela Instrução Normativa RFB n. 1.700/2017, a qual define a vida útil das FERRAMENTAS em 5 anos, e das MÁQUINAS em 10 anos:
</t>
    </r>
    <r>
      <rPr>
        <i/>
        <sz val="10"/>
        <rFont val="Calibri"/>
        <family val="2"/>
        <scheme val="minor"/>
      </rPr>
      <t xml:space="preserve">Valor de pagamento mensal = [ </t>
    </r>
    <r>
      <rPr>
        <i/>
        <sz val="10"/>
        <color theme="9" tint="-0.499984740745262"/>
        <rFont val="Calibri"/>
        <family val="2"/>
        <scheme val="minor"/>
      </rPr>
      <t>(</t>
    </r>
    <r>
      <rPr>
        <i/>
        <sz val="10"/>
        <rFont val="Calibri"/>
        <family val="2"/>
        <scheme val="minor"/>
      </rPr>
      <t xml:space="preserve"> </t>
    </r>
    <r>
      <rPr>
        <i/>
        <sz val="10"/>
        <color theme="3" tint="-0.249977111117893"/>
        <rFont val="Calibri"/>
        <family val="2"/>
        <scheme val="minor"/>
      </rPr>
      <t>(valor inicial do insumo - valor residual)</t>
    </r>
    <r>
      <rPr>
        <i/>
        <sz val="10"/>
        <color theme="5" tint="-0.249977111117893"/>
        <rFont val="Calibri"/>
        <family val="2"/>
        <scheme val="minor"/>
      </rPr>
      <t xml:space="preserve"> / vida útil em meses de utilização</t>
    </r>
    <r>
      <rPr>
        <i/>
        <sz val="10"/>
        <rFont val="Calibri"/>
        <family val="2"/>
        <scheme val="minor"/>
      </rPr>
      <t xml:space="preserve"> </t>
    </r>
    <r>
      <rPr>
        <i/>
        <sz val="10"/>
        <color theme="5" tint="-0.249977111117893"/>
        <rFont val="Calibri"/>
        <family val="2"/>
        <scheme val="minor"/>
      </rPr>
      <t>- 60 meses de vida útil para ferramentas e 120 meses de vida útil para máquinas</t>
    </r>
    <r>
      <rPr>
        <i/>
        <sz val="10"/>
        <color theme="9" tint="-0.499984740745262"/>
        <rFont val="Calibri"/>
        <family val="2"/>
        <scheme val="minor"/>
      </rPr>
      <t xml:space="preserve"> )</t>
    </r>
    <r>
      <rPr>
        <i/>
        <sz val="10"/>
        <rFont val="Calibri"/>
        <family val="2"/>
        <scheme val="minor"/>
      </rPr>
      <t xml:space="preserve"> / número de postos ].</t>
    </r>
  </si>
  <si>
    <t>Solicita-se atenção às marcas e/ou modelos referenciados, cujos aspectos de qualidade e produtividade foram definidos pelo setor demandante e técnico (SOP), conforme necessidade do TRE-PR.</t>
  </si>
  <si>
    <t>A CONTRATADA deverá realizar uma vistoria períodica dos EQUIPAMENTOS, para substituição, se necessário.</t>
  </si>
  <si>
    <t xml:space="preserve">3.1 </t>
  </si>
  <si>
    <t>MEMÓRIA DE CÁLCULO:</t>
  </si>
  <si>
    <t>Observação:</t>
  </si>
  <si>
    <t>Alterar a memória de cálculo conforme a proposta</t>
  </si>
  <si>
    <r>
      <rPr>
        <b/>
        <sz val="10"/>
        <color theme="1"/>
        <rFont val="Arial"/>
        <family val="2"/>
      </rPr>
      <t>Orientação de preenchimento:</t>
    </r>
    <r>
      <rPr>
        <sz val="10"/>
        <color theme="1"/>
        <rFont val="Arial"/>
        <family val="2"/>
      </rPr>
      <t xml:space="preserve"> A licitante deverá preencher as células marcadas na cor verde. É proibido alterar as fórmulas e informações das demais células. </t>
    </r>
  </si>
  <si>
    <r>
      <t xml:space="preserve">Adicional Noturno Especial: </t>
    </r>
    <r>
      <rPr>
        <sz val="10"/>
        <rFont val="Calibri"/>
        <family val="2"/>
        <scheme val="minor"/>
      </rPr>
      <t>Vide guia Hora Extra.</t>
    </r>
  </si>
  <si>
    <r>
      <rPr>
        <b/>
        <sz val="10"/>
        <rFont val="Arial"/>
        <family val="2"/>
      </rPr>
      <t>Dias úteis trabalhados</t>
    </r>
    <r>
      <rPr>
        <sz val="10"/>
        <rFont val="Arial"/>
        <family val="2"/>
      </rPr>
      <t xml:space="preserve">: 21 =  </t>
    </r>
    <r>
      <rPr>
        <sz val="10"/>
        <color theme="8" tint="-0.249977111117893"/>
        <rFont val="Arial"/>
        <family val="2"/>
      </rPr>
      <t>[ ( 365 / 7 ) X 5 - 9 ] / 12 = 20,98</t>
    </r>
    <r>
      <rPr>
        <sz val="10"/>
        <rFont val="Arial"/>
        <family val="2"/>
      </rPr>
      <t xml:space="preserve"> (Acórdão TCU nº 1904/07 Plenário).</t>
    </r>
  </si>
  <si>
    <t>Preencha a quant. de dias SDF's laborados em regime de HE no mês:</t>
  </si>
  <si>
    <t>Valor Unitário da passagem</t>
  </si>
  <si>
    <t>Quantidade Diária de passagens</t>
  </si>
  <si>
    <t>VALE TRANSPORTE SUPLEMENTAR - VTS*</t>
  </si>
  <si>
    <t>VALOR VTS 
POR DIA</t>
  </si>
  <si>
    <t>VALOR DIÁRIO 
FINAL</t>
  </si>
  <si>
    <t>VALOR DIÁRIO
FINAL</t>
  </si>
  <si>
    <t>VALOR MENSAL
FINAL</t>
  </si>
  <si>
    <t>* Devido por dia e somente nos casos de H.E. de sábado, domingo ou feriado.</t>
  </si>
  <si>
    <t>VALE ALIMENTAÇÃO SUPLEMENTAR - VAS*</t>
  </si>
  <si>
    <r>
      <t>Vale Transporte Suplementar</t>
    </r>
    <r>
      <rPr>
        <sz val="10"/>
        <rFont val="Calibri"/>
        <family val="2"/>
        <scheme val="minor"/>
      </rPr>
      <t>: Valor diário e mensal, calculados com base na média mensal de 21 dias úteis trabalhados + n. de Sábado, Domingo e Feriado efetivamente trabalhados no regime de HE.</t>
    </r>
  </si>
  <si>
    <r>
      <t>Vale Alimentação Suplementar</t>
    </r>
    <r>
      <rPr>
        <sz val="10"/>
        <rFont val="Calibri"/>
        <family val="2"/>
        <scheme val="minor"/>
      </rPr>
      <t>: Valor diário, já calculado considerando eventuais descontos que compõe a proposta, a exemplo do desconto do PAT - Programa de Alimentação do Trabalhador.</t>
    </r>
  </si>
  <si>
    <t>Incidência da Multa do FGTS sobre o API</t>
  </si>
  <si>
    <t>Aviso Prévio Indenizado - API</t>
  </si>
  <si>
    <t>Incidência do FGTS sobre o API</t>
  </si>
  <si>
    <t>Aviso Prévio Trabalhado - APT</t>
  </si>
  <si>
    <t>Incidência dos Encargos do SM 1 sobre o APT</t>
  </si>
  <si>
    <t>Desconto%</t>
  </si>
  <si>
    <r>
      <t xml:space="preserve">A estimativa de Coeficiente K para o CUSTO DE MANUTENÇÃO/SUBSTITUIÇÃO dos equipamentos </t>
    </r>
    <r>
      <rPr>
        <i/>
        <sz val="10"/>
        <rFont val="Calibri"/>
        <family val="2"/>
        <scheme val="minor"/>
      </rPr>
      <t>(</t>
    </r>
    <r>
      <rPr>
        <b/>
        <i/>
        <sz val="10"/>
        <rFont val="Calibri"/>
        <family val="2"/>
        <scheme val="minor"/>
      </rPr>
      <t>percentual máximo</t>
    </r>
    <r>
      <rPr>
        <i/>
        <sz val="10"/>
        <rFont val="Calibri"/>
        <family val="2"/>
        <scheme val="minor"/>
      </rPr>
      <t xml:space="preserve"> de 0,5%, que corresponde ao fator 0,05)</t>
    </r>
    <r>
      <rPr>
        <sz val="10"/>
        <rFont val="Calibri"/>
        <family val="2"/>
        <scheme val="minor"/>
      </rPr>
      <t xml:space="preserve"> baseou-se no coeficiente de 6x10</t>
    </r>
    <r>
      <rPr>
        <vertAlign val="superscript"/>
        <sz val="10"/>
        <rFont val="Calibri"/>
        <family val="2"/>
        <scheme val="minor"/>
      </rPr>
      <t>-5</t>
    </r>
    <r>
      <rPr>
        <sz val="10"/>
        <rFont val="Calibri"/>
        <family val="2"/>
        <scheme val="minor"/>
      </rPr>
      <t xml:space="preserve">, com base no TCPO (Ed. Pini) para equipamentos de pequeno porte.
</t>
    </r>
  </si>
  <si>
    <r>
      <rPr>
        <b/>
        <sz val="10"/>
        <rFont val="Arial"/>
        <family val="2"/>
      </rPr>
      <t xml:space="preserve">Vale Transporte: </t>
    </r>
    <r>
      <rPr>
        <sz val="10"/>
        <rFont val="Arial"/>
        <family val="2"/>
      </rPr>
      <t>Fórmula de cálculo do benefício máximo { [ V.T. X ( Quant. Diária  X 21 ) ] - 6% da Remuneração }. Na hipótese de o cálculo do benefício resultar em valor inferior a 6% da remuneração, o benefício corresponderá a R$ 0,00.</t>
    </r>
  </si>
  <si>
    <r>
      <rPr>
        <b/>
        <sz val="10"/>
        <rFont val="Arial"/>
        <family val="2"/>
      </rPr>
      <t>Auxílio Alimentação</t>
    </r>
    <r>
      <rPr>
        <sz val="10"/>
        <rFont val="Arial"/>
        <family val="2"/>
      </rPr>
      <t>: Conforme o Decreto n. 10.854/2021, o desconto pelo fornecimento de alimentação, no salário do empregado, é</t>
    </r>
    <r>
      <rPr>
        <b/>
        <sz val="10"/>
        <rFont val="Arial"/>
        <family val="2"/>
      </rPr>
      <t xml:space="preserve"> limitado a vinte e cinco por cento, calculados sobre o salário-mínimo</t>
    </r>
    <r>
      <rPr>
        <sz val="10"/>
        <rFont val="Arial"/>
        <family val="2"/>
      </rPr>
      <t>.
Por sua vez, o Decreto n. n. 9.580/18, que regulamenta, entre outros, a administração do Programa de Alimentação do Trabalhador – PAT, estabelece em seu art. 645, §2º, que “</t>
    </r>
    <r>
      <rPr>
        <b/>
        <sz val="10"/>
        <rFont val="Arial"/>
        <family val="2"/>
      </rPr>
      <t>A participação do trabalhador fica limitada a vinte por cento do custo direto da refeição</t>
    </r>
    <r>
      <rPr>
        <sz val="10"/>
        <rFont val="Arial"/>
        <family val="2"/>
      </rPr>
      <t xml:space="preserve">”. </t>
    </r>
  </si>
  <si>
    <t>Dinamômetro para teste de carga de ancoragem predial, versão manual com manômetro analógico, carga máxima até 6000 Kgf, peso 5,1 a 8 Kg, devendo atender NR 18 e NR 35, com:
· engate especial para diferentes tipos de olhais de ancoragem predial;
· chave catraca;
· maleta para transporte; e
· certificado de calibração rastreável.
Não serão aceitos os modelos de Dinamômetro de mola, circular analógico, tubular ou anel. Também não será aceito dinamômetro sem adaptador de encaixe ou engate para dispositivos de ancoragem predial tipo A1.
Marca e modelo de referência: Torvel D-2000</t>
  </si>
  <si>
    <r>
      <t>INSS (CPRB)</t>
    </r>
    <r>
      <rPr>
        <sz val="10"/>
        <color rgb="FFFF0000"/>
        <rFont val="Calibri"/>
        <family val="2"/>
        <scheme val="minor"/>
      </rPr>
      <t>*</t>
    </r>
    <r>
      <rPr>
        <sz val="10"/>
        <color theme="1"/>
        <rFont val="Calibri"/>
        <family val="2"/>
        <scheme val="minor"/>
      </rPr>
      <t xml:space="preserve"> (T)</t>
    </r>
  </si>
  <si>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</si>
  <si>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</si>
  <si>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</si>
  <si>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ENDEREÇO COMPLETO com CEP</t>
  </si>
  <si>
    <t>TELEFONE e EMAIL</t>
  </si>
  <si>
    <t>DADOS BANCÁRIOS (Banco, Agência e Conta Corrente)</t>
  </si>
  <si>
    <t>NOME e CPF do REPRESENTANTE LEGAL (que assinará o contrato)</t>
  </si>
  <si>
    <r>
      <t xml:space="preserve">PIS (T) </t>
    </r>
    <r>
      <rPr>
        <sz val="10"/>
        <color rgb="FFFF0000"/>
        <rFont val="Calibri"/>
        <family val="2"/>
        <scheme val="minor"/>
      </rPr>
      <t>**</t>
    </r>
  </si>
  <si>
    <r>
      <t xml:space="preserve">COFINS (T) </t>
    </r>
    <r>
      <rPr>
        <sz val="10"/>
        <color rgb="FFFF0000"/>
        <rFont val="Calibri"/>
        <family val="2"/>
        <scheme val="minor"/>
      </rPr>
      <t>**</t>
    </r>
  </si>
  <si>
    <t>TOTAL:</t>
  </si>
  <si>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</si>
  <si>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</si>
  <si>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 xml:space="preserve">Preenchimento EXCLUSIVO por licitantes optantes pelos regime de </t>
    </r>
    <r>
      <rPr>
        <b/>
        <sz val="10"/>
        <color rgb="FFFF0000"/>
        <rFont val="Calibri"/>
        <family val="2"/>
        <scheme val="minor"/>
      </rPr>
      <t>LUCRO REAL</t>
    </r>
    <r>
      <rPr>
        <b/>
        <sz val="10"/>
        <color theme="9" tint="-0.499984740745262"/>
        <rFont val="Calibri"/>
        <family val="2"/>
        <scheme val="minor"/>
      </rPr>
      <t>:</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</si>
  <si>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</si>
  <si>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</si>
  <si>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</si>
  <si>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</si>
  <si>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</si>
  <si>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</si>
  <si>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</si>
  <si>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</si>
  <si>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</si>
  <si>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</si>
  <si>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</si>
  <si>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HORA SUPLEMENTAR</t>
  </si>
  <si>
    <t>Ausência por Doença</t>
  </si>
  <si>
    <t>Esta parcela refere-se aos dias em que empregado fica doente e a contratada deve providenciar a sua substituição. O IBGE registra a estatística de 5,96 dias por ano. Consideramos a média de 4,96 dias de reposições efetivadas (subtraindo-se 1 dia).</t>
  </si>
  <si>
    <t>Percentual zerado na estimativa, considerando a orientação constante no Termo de Referência de que não será necessária a reposição do profissional em afastamento/ausência por até 15 (quinze)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</si>
</sst>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R$&quot;\ * #,##0.00_-;\-&quot;R$&quot;\ * #,##0.00_-;_-&quot;R$&quot;\ * &quot;-&quot;??_-;_-@_-"/>
    <numFmt numFmtId="164" formatCode="_(&quot;R$&quot;* #,##0.00_);_(&quot;R$&quot;* \(#,##0.00\);_(&quot;R$&quot;* &quot;-&quot;??_);_(@_)"/>
    <numFmt numFmtId="165" formatCode="0.00;[Red]0.00"/>
    <numFmt numFmtId="166" formatCode="dd/mm/yy;@"/>
    <numFmt numFmtId="167" formatCode="&quot;R$&quot;\ #,##0.00"/>
    <numFmt numFmtId="168" formatCode="0.0000"/>
    <numFmt numFmtId="169" formatCode="_-&quot;R$ &quot;* #,##0.00_-;&quot;-R$ &quot;* #,##0.00_-;_-&quot;R$ &quot;* \-??_-;_-@_-"/>
    <numFmt numFmtId="170" formatCode="0.0000;[Red]0.0000"/>
    <numFmt numFmtId="171" formatCode="d/m/yyyy"/>
    <numFmt numFmtId="172" formatCode="[$-416]mmmm\-yy;@"/>
    <numFmt numFmtId="173" formatCode="_-[$R$-416]\ * #,##0.00_-;\-[$R$-416]\ * #,##0.00_-;_-[$R$-416]\ * &quot;-&quot;??_-;_-@_-"/>
    <numFmt numFmtId="174" formatCode="_(&quot;R$&quot;* #,##0.00_);_(&quot;R$&quot;* \(#,##0.00\);_(&quot;R$&quot;* \-??_);_(@_)"/>
    <numFmt numFmtId="175" formatCode="[$-416]d\-mmm;@"/>
    <numFmt numFmtId="176" formatCode="0.0000%"/>
  </numFmts>
  <fonts count="10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1"/>
      <name val="Garamond"/>
      <family val="1"/>
    </font>
    <font>
      <sz val="11"/>
      <color theme="1"/>
      <name val="Garamond"/>
      <family val="1"/>
    </font>
    <font>
      <b/>
      <sz val="14"/>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b/>
      <sz val="16"/>
      <name val="Arial"/>
      <family val="2"/>
    </font>
    <font>
      <b/>
      <sz val="13"/>
      <color theme="3"/>
      <name val="Calibri"/>
      <family val="2"/>
      <scheme val="minor"/>
    </font>
    <font>
      <b/>
      <sz val="11"/>
      <color theme="3"/>
      <name val="Calibri"/>
      <family val="2"/>
      <scheme val="minor"/>
    </font>
    <font>
      <sz val="10"/>
      <name val="Arial"/>
      <family val="2"/>
    </font>
    <font>
      <sz val="10"/>
      <color theme="6" tint="-0.499984740745262"/>
      <name val="Arial"/>
      <family val="2"/>
    </font>
    <font>
      <sz val="10"/>
      <color rgb="FF7030A0"/>
      <name val="Arial"/>
      <family val="2"/>
    </font>
    <font>
      <b/>
      <sz val="13"/>
      <color theme="6" tint="-0.499984740745262"/>
      <name val="Calibri"/>
      <family val="2"/>
      <scheme val="minor"/>
    </font>
    <font>
      <sz val="9"/>
      <color indexed="81"/>
      <name val="Segoe UI"/>
      <family val="2"/>
    </font>
    <font>
      <sz val="10"/>
      <name val="Arial"/>
      <family val="2"/>
      <charset val="1"/>
    </font>
    <font>
      <b/>
      <sz val="10"/>
      <name val="Arial"/>
      <family val="2"/>
      <charset val="1"/>
    </font>
    <font>
      <b/>
      <sz val="11"/>
      <name val="Arial"/>
      <family val="2"/>
      <charset val="1"/>
    </font>
    <font>
      <b/>
      <sz val="12"/>
      <color rgb="FF4F6228"/>
      <name val="Arial"/>
      <family val="2"/>
      <charset val="1"/>
    </font>
    <font>
      <i/>
      <sz val="8"/>
      <name val="Arial"/>
      <family val="2"/>
    </font>
    <font>
      <b/>
      <sz val="13"/>
      <color theme="6" tint="-0.249977111117893"/>
      <name val="Calibri"/>
      <family val="2"/>
      <scheme val="minor"/>
    </font>
    <font>
      <sz val="9"/>
      <name val="Calibri"/>
      <family val="2"/>
      <scheme val="minor"/>
    </font>
    <font>
      <b/>
      <sz val="10"/>
      <color rgb="FF000000"/>
      <name val="Calibri"/>
      <family val="2"/>
      <scheme val="minor"/>
    </font>
    <font>
      <b/>
      <sz val="14"/>
      <color theme="1"/>
      <name val="Calibri"/>
      <family val="2"/>
      <scheme val="minor"/>
    </font>
    <font>
      <sz val="12"/>
      <color theme="1"/>
      <name val="Calibri"/>
      <family val="2"/>
      <scheme val="minor"/>
    </font>
    <font>
      <b/>
      <sz val="9"/>
      <color theme="1"/>
      <name val="Calibri"/>
      <family val="2"/>
      <scheme val="minor"/>
    </font>
    <font>
      <b/>
      <sz val="10"/>
      <name val="Calibri"/>
      <family val="2"/>
      <scheme val="minor"/>
    </font>
    <font>
      <b/>
      <sz val="10"/>
      <color theme="1"/>
      <name val="Calibri"/>
      <family val="2"/>
      <scheme val="minor"/>
    </font>
    <font>
      <b/>
      <sz val="10"/>
      <color theme="6" tint="-0.499984740745262"/>
      <name val="Calibri"/>
      <family val="2"/>
      <scheme val="minor"/>
    </font>
    <font>
      <sz val="10"/>
      <color theme="1"/>
      <name val="Calibri"/>
      <family val="2"/>
      <scheme val="minor"/>
    </font>
    <font>
      <sz val="12"/>
      <name val="Calibri"/>
      <family val="2"/>
      <scheme val="minor"/>
    </font>
    <font>
      <sz val="10"/>
      <name val="Calibri"/>
      <family val="2"/>
      <scheme val="minor"/>
    </font>
    <font>
      <sz val="16"/>
      <name val="Calibri"/>
      <family val="2"/>
      <scheme val="minor"/>
    </font>
    <font>
      <sz val="10"/>
      <color rgb="FF7030A0"/>
      <name val="Calibri"/>
      <family val="2"/>
      <scheme val="minor"/>
    </font>
    <font>
      <sz val="10"/>
      <color rgb="FF000000"/>
      <name val="Calibri"/>
      <family val="2"/>
      <scheme val="minor"/>
    </font>
    <font>
      <sz val="10"/>
      <color indexed="8"/>
      <name val="Calibri"/>
      <family val="2"/>
      <scheme val="minor"/>
    </font>
    <font>
      <b/>
      <sz val="16"/>
      <name val="Calibri"/>
      <family val="2"/>
      <scheme val="minor"/>
    </font>
    <font>
      <i/>
      <sz val="10"/>
      <color theme="0" tint="-0.499984740745262"/>
      <name val="Calibri"/>
      <family val="2"/>
      <scheme val="minor"/>
    </font>
    <font>
      <b/>
      <sz val="10"/>
      <color theme="6" tint="-0.249977111117893"/>
      <name val="Calibri"/>
      <family val="2"/>
      <scheme val="minor"/>
    </font>
    <font>
      <b/>
      <sz val="10"/>
      <color rgb="FF4F6128"/>
      <name val="Calibri"/>
      <family val="2"/>
      <scheme val="minor"/>
    </font>
    <font>
      <sz val="10"/>
      <color rgb="FF0070C0"/>
      <name val="Calibri"/>
      <family val="2"/>
      <scheme val="minor"/>
    </font>
    <font>
      <sz val="9"/>
      <color theme="1"/>
      <name val="Calibri"/>
      <family val="2"/>
      <scheme val="minor"/>
    </font>
    <font>
      <sz val="10"/>
      <color theme="6" tint="-0.499984740745262"/>
      <name val="Calibri"/>
      <family val="2"/>
      <scheme val="minor"/>
    </font>
    <font>
      <b/>
      <sz val="12"/>
      <color theme="6" tint="-0.499984740745262"/>
      <name val="Calibri"/>
      <family val="2"/>
      <scheme val="minor"/>
    </font>
    <font>
      <i/>
      <sz val="10"/>
      <name val="Calibri"/>
      <family val="2"/>
      <scheme val="minor"/>
    </font>
    <font>
      <b/>
      <sz val="14"/>
      <name val="Calibri"/>
      <family val="2"/>
      <scheme val="minor"/>
    </font>
    <font>
      <b/>
      <sz val="10"/>
      <color theme="0"/>
      <name val="Calibri"/>
      <family val="2"/>
      <scheme val="minor"/>
    </font>
    <font>
      <b/>
      <sz val="11"/>
      <name val="Calibri"/>
      <family val="2"/>
      <scheme val="minor"/>
    </font>
    <font>
      <b/>
      <sz val="10"/>
      <color rgb="FF4F6228"/>
      <name val="Calibri"/>
      <family val="2"/>
      <scheme val="minor"/>
    </font>
    <font>
      <i/>
      <sz val="8"/>
      <name val="Calibri"/>
      <family val="2"/>
      <scheme val="minor"/>
    </font>
    <font>
      <b/>
      <sz val="9"/>
      <name val="Calibri"/>
      <family val="2"/>
      <scheme val="minor"/>
    </font>
    <font>
      <b/>
      <sz val="12"/>
      <color theme="4" tint="-0.249977111117893"/>
      <name val="Calibri"/>
      <family val="2"/>
      <scheme val="minor"/>
    </font>
    <font>
      <i/>
      <sz val="10"/>
      <color theme="3" tint="-0.249977111117893"/>
      <name val="Calibri"/>
      <family val="2"/>
      <scheme val="minor"/>
    </font>
    <font>
      <i/>
      <sz val="10"/>
      <color theme="5" tint="-0.249977111117893"/>
      <name val="Calibri"/>
      <family val="2"/>
      <scheme val="minor"/>
    </font>
    <font>
      <i/>
      <sz val="10"/>
      <color theme="9" tint="-0.499984740745262"/>
      <name val="Calibri"/>
      <family val="2"/>
      <scheme val="minor"/>
    </font>
    <font>
      <sz val="8"/>
      <color theme="1"/>
      <name val="Calibri"/>
      <family val="2"/>
      <scheme val="minor"/>
    </font>
    <font>
      <b/>
      <sz val="8"/>
      <color theme="1"/>
      <name val="Calibri"/>
      <family val="2"/>
      <scheme val="minor"/>
    </font>
    <font>
      <b/>
      <sz val="8"/>
      <color indexed="8"/>
      <name val="Calibri"/>
      <family val="2"/>
      <scheme val="minor"/>
    </font>
    <font>
      <sz val="8"/>
      <name val="Calibri"/>
      <family val="2"/>
      <scheme val="minor"/>
    </font>
    <font>
      <b/>
      <sz val="9"/>
      <color theme="1" tint="0.499984740745262"/>
      <name val="Calibri"/>
      <family val="2"/>
      <scheme val="minor"/>
    </font>
    <font>
      <b/>
      <sz val="8"/>
      <name val="Calibri"/>
      <family val="2"/>
      <scheme val="minor"/>
    </font>
    <font>
      <b/>
      <sz val="10"/>
      <color theme="3"/>
      <name val="Calibri"/>
      <family val="2"/>
      <scheme val="minor"/>
    </font>
    <font>
      <sz val="11"/>
      <color indexed="8"/>
      <name val="Calibri"/>
      <family val="2"/>
      <scheme val="minor"/>
    </font>
    <font>
      <b/>
      <sz val="10"/>
      <color theme="5" tint="-0.249977111117893"/>
      <name val="Calibri"/>
      <family val="2"/>
      <scheme val="minor"/>
    </font>
    <font>
      <b/>
      <sz val="9"/>
      <color theme="5" tint="-0.499984740745262"/>
      <name val="Calibri"/>
      <family val="2"/>
      <scheme val="minor"/>
    </font>
    <font>
      <b/>
      <sz val="11"/>
      <color theme="1"/>
      <name val="Calibri"/>
      <family val="2"/>
      <scheme val="minor"/>
    </font>
    <font>
      <b/>
      <sz val="12"/>
      <name val="Calibri"/>
      <family val="2"/>
      <scheme val="minor"/>
    </font>
    <font>
      <b/>
      <sz val="10"/>
      <color theme="9" tint="-0.499984740745262"/>
      <name val="Calibri"/>
      <family val="2"/>
      <scheme val="minor"/>
    </font>
    <font>
      <b/>
      <sz val="9"/>
      <color rgb="FF4F6128"/>
      <name val="Calibri"/>
      <family val="2"/>
      <scheme val="minor"/>
    </font>
    <font>
      <b/>
      <sz val="12"/>
      <color theme="9" tint="-0.499984740745262"/>
      <name val="Calibri"/>
      <family val="2"/>
      <scheme val="minor"/>
    </font>
    <font>
      <b/>
      <sz val="12"/>
      <color theme="3" tint="0.39997558519241921"/>
      <name val="Calibri"/>
      <family val="2"/>
      <scheme val="minor"/>
    </font>
    <font>
      <b/>
      <sz val="12"/>
      <color theme="8" tint="-0.499984740745262"/>
      <name val="Calibri"/>
      <family val="2"/>
      <scheme val="minor"/>
    </font>
    <font>
      <b/>
      <sz val="12"/>
      <color theme="1"/>
      <name val="Calibri"/>
      <family val="2"/>
      <scheme val="minor"/>
    </font>
    <font>
      <b/>
      <sz val="12"/>
      <color theme="0"/>
      <name val="Calibri"/>
      <family val="2"/>
      <scheme val="minor"/>
    </font>
    <font>
      <b/>
      <sz val="9"/>
      <name val="Arial"/>
      <family val="2"/>
      <charset val="1"/>
    </font>
    <font>
      <sz val="9"/>
      <name val="Arial"/>
      <family val="2"/>
      <charset val="1"/>
    </font>
    <font>
      <b/>
      <sz val="9"/>
      <color indexed="81"/>
      <name val="Segoe UI"/>
      <family val="2"/>
    </font>
    <font>
      <b/>
      <sz val="12"/>
      <color theme="1" tint="0.34998626667073579"/>
      <name val="Calibri"/>
      <family val="2"/>
      <scheme val="minor"/>
    </font>
    <font>
      <b/>
      <sz val="10"/>
      <color theme="1" tint="0.34998626667073579"/>
      <name val="Calibri"/>
      <family val="2"/>
      <scheme val="minor"/>
    </font>
    <font>
      <sz val="9"/>
      <color rgb="FF000000"/>
      <name val="Calibri"/>
      <family val="2"/>
      <scheme val="minor"/>
    </font>
    <font>
      <sz val="10"/>
      <color theme="5" tint="-0.499984740745262"/>
      <name val="Calibri"/>
      <family val="2"/>
      <scheme val="minor"/>
    </font>
    <font>
      <sz val="10"/>
      <color theme="3" tint="0.39997558519241921"/>
      <name val="Calibri"/>
      <family val="2"/>
      <scheme val="minor"/>
    </font>
    <font>
      <sz val="10"/>
      <color rgb="FFFF0000"/>
      <name val="Calibri"/>
      <family val="2"/>
      <scheme val="minor"/>
    </font>
    <font>
      <sz val="10"/>
      <color rgb="FF00B050"/>
      <name val="Calibri"/>
      <family val="2"/>
      <scheme val="minor"/>
    </font>
    <font>
      <b/>
      <sz val="12"/>
      <name val="Calibri"/>
      <family val="2"/>
      <scheme val="major"/>
    </font>
    <font>
      <sz val="12"/>
      <color theme="9" tint="-0.499984740745262"/>
      <name val="Calibri"/>
      <family val="2"/>
      <scheme val="minor"/>
    </font>
    <font>
      <sz val="9"/>
      <color rgb="FF4F6128"/>
      <name val="Calibri"/>
      <family val="2"/>
      <scheme val="minor"/>
    </font>
    <font>
      <sz val="10"/>
      <name val="Calibri"/>
      <family val="2"/>
    </font>
    <font>
      <b/>
      <i/>
      <sz val="10"/>
      <name val="Calibri"/>
      <family val="2"/>
      <scheme val="minor"/>
    </font>
    <font>
      <b/>
      <sz val="10"/>
      <color theme="0" tint="-0.499984740745262"/>
      <name val="Calibri"/>
      <family val="2"/>
      <scheme val="minor"/>
    </font>
    <font>
      <sz val="10"/>
      <color theme="8" tint="-0.249977111117893"/>
      <name val="Arial"/>
      <family val="2"/>
    </font>
    <font>
      <vertAlign val="superscript"/>
      <sz val="10"/>
      <name val="Calibri"/>
      <family val="2"/>
      <scheme val="minor"/>
    </font>
    <font>
      <b/>
      <sz val="10"/>
      <color rgb="FF0070C0"/>
      <name val="Calibri"/>
      <family val="2"/>
      <scheme val="minor"/>
    </font>
    <font>
      <b/>
      <i/>
      <sz val="10"/>
      <color rgb="FFFF0000"/>
      <name val="Calibri"/>
      <family val="2"/>
      <scheme val="minor"/>
    </font>
    <font>
      <b/>
      <sz val="10"/>
      <color rgb="FFFF0000"/>
      <name val="Calibri"/>
      <family val="2"/>
      <scheme val="minor"/>
    </font>
    <font>
      <sz val="11"/>
      <color rgb="FF000000"/>
      <name val="Calibri"/>
      <family val="2"/>
    </font>
  </fonts>
  <fills count="41">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BAFEBA"/>
        <bgColor indexed="64"/>
      </patternFill>
    </fill>
    <fill>
      <patternFill patternType="solid">
        <fgColor rgb="FF6CFC92"/>
        <bgColor indexed="64"/>
      </patternFill>
    </fill>
    <fill>
      <patternFill patternType="solid">
        <fgColor rgb="FFFEF3A2"/>
        <bgColor indexed="64"/>
      </patternFill>
    </fill>
    <fill>
      <patternFill patternType="solid">
        <fgColor rgb="FFFFFFFF"/>
        <bgColor rgb="FFF2F2F2"/>
      </patternFill>
    </fill>
    <fill>
      <patternFill patternType="solid">
        <fgColor rgb="FFD9D9D9"/>
        <bgColor rgb="FFD7E4BD"/>
      </patternFill>
    </fill>
    <fill>
      <patternFill patternType="solid">
        <fgColor rgb="FF90FECA"/>
        <bgColor indexed="64"/>
      </patternFill>
    </fill>
    <fill>
      <patternFill patternType="solid">
        <fgColor theme="0"/>
        <bgColor theme="0"/>
      </patternFill>
    </fill>
    <fill>
      <patternFill patternType="solid">
        <fgColor rgb="FFFFFFCC"/>
        <bgColor rgb="FFFFFFCC"/>
      </patternFill>
    </fill>
    <fill>
      <patternFill patternType="solid">
        <fgColor rgb="FF90FECA"/>
        <bgColor theme="0"/>
      </patternFill>
    </fill>
    <fill>
      <patternFill patternType="solid">
        <fgColor rgb="FF90FECA"/>
        <bgColor rgb="FFEAF1DD"/>
      </patternFill>
    </fill>
    <fill>
      <patternFill patternType="solid">
        <fgColor rgb="FFA6FAC2"/>
        <bgColor rgb="FFA8FEB8"/>
      </patternFill>
    </fill>
    <fill>
      <patternFill patternType="solid">
        <fgColor rgb="FF90FECA"/>
        <bgColor rgb="FFB6D7A8"/>
      </patternFill>
    </fill>
    <fill>
      <patternFill patternType="solid">
        <fgColor rgb="FF98FEAB"/>
        <bgColor indexed="64"/>
      </patternFill>
    </fill>
    <fill>
      <patternFill patternType="solid">
        <fgColor theme="4" tint="-0.499984740745262"/>
        <bgColor indexed="64"/>
      </patternFill>
    </fill>
    <fill>
      <patternFill patternType="solid">
        <fgColor rgb="FFA6FAC2"/>
        <bgColor indexed="64"/>
      </patternFill>
    </fill>
    <fill>
      <patternFill patternType="solid">
        <fgColor rgb="FFFFFFFF"/>
        <bgColor rgb="FFFFFFFF"/>
      </patternFill>
    </fill>
    <fill>
      <patternFill patternType="solid">
        <fgColor rgb="FFA8FEB8"/>
        <bgColor rgb="FFA8FEB8"/>
      </patternFill>
    </fill>
    <fill>
      <patternFill patternType="solid">
        <fgColor theme="7" tint="0.79998168889431442"/>
        <bgColor indexed="64"/>
      </patternFill>
    </fill>
    <fill>
      <patternFill patternType="solid">
        <fgColor rgb="FFFFFFE5"/>
        <bgColor indexed="64"/>
      </patternFill>
    </fill>
    <fill>
      <patternFill patternType="solid">
        <fgColor rgb="FFFFF8E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499984740745262"/>
        <bgColor indexed="64"/>
      </patternFill>
    </fill>
    <fill>
      <patternFill patternType="solid">
        <fgColor theme="0"/>
        <bgColor rgb="FFFFFFCC"/>
      </patternFill>
    </fill>
    <fill>
      <patternFill patternType="solid">
        <fgColor theme="8" tint="0.79998168889431442"/>
        <bgColor rgb="FFFFFFCC"/>
      </patternFill>
    </fill>
    <fill>
      <patternFill patternType="solid">
        <fgColor rgb="FFFFFFFF"/>
        <bgColor rgb="FFFFFFCC"/>
      </patternFill>
    </fill>
    <fill>
      <patternFill patternType="solid">
        <fgColor theme="0" tint="-0.14999847407452621"/>
        <bgColor rgb="FFA7C0DE"/>
      </patternFill>
    </fill>
    <fill>
      <patternFill patternType="solid">
        <fgColor rgb="FFFFFBCD"/>
        <bgColor indexed="64"/>
      </patternFill>
    </fill>
    <fill>
      <patternFill patternType="solid">
        <fgColor rgb="FFCCFECE"/>
        <bgColor indexed="64"/>
      </patternFill>
    </fill>
    <fill>
      <patternFill patternType="solid">
        <fgColor theme="9" tint="0.79998168889431442"/>
        <bgColor rgb="FFFFFFCC"/>
      </patternFill>
    </fill>
    <fill>
      <patternFill patternType="solid">
        <fgColor rgb="FFBBFDD6"/>
        <bgColor indexed="64"/>
      </patternFill>
    </fill>
  </fills>
  <borders count="9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ck">
        <color theme="6" tint="0.39994506668294322"/>
      </bottom>
      <diagonal/>
    </border>
    <border>
      <left/>
      <right/>
      <top style="medium">
        <color rgb="FF1D08B8"/>
      </top>
      <bottom/>
      <diagonal/>
    </border>
    <border>
      <left style="medium">
        <color rgb="FF1D08B8"/>
      </left>
      <right/>
      <top/>
      <bottom/>
      <diagonal/>
    </border>
    <border>
      <left style="thin">
        <color indexed="64"/>
      </left>
      <right/>
      <top style="thick">
        <color theme="6" tint="0.39994506668294322"/>
      </top>
      <bottom style="thin">
        <color indexed="64"/>
      </bottom>
      <diagonal/>
    </border>
    <border>
      <left/>
      <right style="thin">
        <color indexed="64"/>
      </right>
      <top style="thick">
        <color theme="6" tint="0.39994506668294322"/>
      </top>
      <bottom style="thin">
        <color indexed="64"/>
      </bottom>
      <diagonal/>
    </border>
    <border>
      <left/>
      <right/>
      <top/>
      <bottom style="thick">
        <color theme="3" tint="0.59996337778862885"/>
      </bottom>
      <diagonal/>
    </border>
    <border>
      <left/>
      <right/>
      <top/>
      <bottom style="thick">
        <color theme="4" tint="0.59996337778862885"/>
      </bottom>
      <diagonal/>
    </border>
    <border>
      <left style="thin">
        <color indexed="64"/>
      </left>
      <right style="thin">
        <color indexed="64"/>
      </right>
      <top style="thick">
        <color theme="6" tint="0.39994506668294322"/>
      </top>
      <bottom/>
      <diagonal/>
    </border>
    <border>
      <left/>
      <right/>
      <top/>
      <bottom style="thick">
        <color theme="6" tint="-0.24994659260841701"/>
      </bottom>
      <diagonal/>
    </border>
    <border>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top/>
      <bottom style="thick">
        <color rgb="FFC3D69B"/>
      </bottom>
      <diagonal/>
    </border>
    <border>
      <left style="thin">
        <color auto="1"/>
      </left>
      <right style="thin">
        <color auto="1"/>
      </right>
      <top style="thick">
        <color rgb="FFC3D69B"/>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ck">
        <color theme="6" tint="0.39994506668294322"/>
      </top>
      <bottom/>
      <diagonal/>
    </border>
    <border>
      <left/>
      <right/>
      <top style="thin">
        <color rgb="FF000000"/>
      </top>
      <bottom style="thin">
        <color rgb="FF000000"/>
      </bottom>
      <diagonal/>
    </border>
    <border>
      <left style="thin">
        <color rgb="FF000000"/>
      </left>
      <right/>
      <top style="thin">
        <color auto="1"/>
      </top>
      <bottom/>
      <diagonal/>
    </border>
    <border>
      <left style="medium">
        <color auto="1"/>
      </left>
      <right style="medium">
        <color auto="1"/>
      </right>
      <top/>
      <bottom style="medium">
        <color auto="1"/>
      </bottom>
      <diagonal/>
    </border>
    <border>
      <left style="thin">
        <color rgb="FF000000"/>
      </left>
      <right/>
      <top style="thin">
        <color rgb="FF000000"/>
      </top>
      <bottom/>
      <diagonal/>
    </border>
    <border>
      <left/>
      <right/>
      <top style="thin">
        <color rgb="FF000000"/>
      </top>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indexed="64"/>
      </left>
      <right/>
      <top style="thick">
        <color theme="6" tint="0.39994506668294322"/>
      </top>
      <bottom/>
      <diagonal/>
    </border>
    <border>
      <left/>
      <right style="thin">
        <color indexed="64"/>
      </right>
      <top style="thick">
        <color theme="6" tint="0.39994506668294322"/>
      </top>
      <bottom/>
      <diagonal/>
    </border>
    <border>
      <left style="medium">
        <color indexed="64"/>
      </left>
      <right style="medium">
        <color indexed="64"/>
      </right>
      <top/>
      <bottom/>
      <diagonal/>
    </border>
    <border>
      <left/>
      <right/>
      <top/>
      <bottom style="thick">
        <color theme="9" tint="0.39994506668294322"/>
      </bottom>
      <diagonal/>
    </border>
    <border>
      <left style="thin">
        <color indexed="64"/>
      </left>
      <right/>
      <top style="thick">
        <color theme="3" tint="0.59996337778862885"/>
      </top>
      <bottom style="thin">
        <color indexed="64"/>
      </bottom>
      <diagonal/>
    </border>
    <border>
      <left/>
      <right style="thin">
        <color indexed="64"/>
      </right>
      <top style="thick">
        <color theme="3" tint="0.59996337778862885"/>
      </top>
      <bottom style="thin">
        <color indexed="64"/>
      </bottom>
      <diagonal/>
    </border>
    <border>
      <left style="thin">
        <color indexed="64"/>
      </left>
      <right style="thin">
        <color indexed="64"/>
      </right>
      <top style="thick">
        <color theme="4" tint="0.59996337778862885"/>
      </top>
      <bottom/>
      <diagonal/>
    </border>
    <border>
      <left/>
      <right/>
      <top/>
      <bottom style="thick">
        <color theme="0" tint="-0.24994659260841701"/>
      </bottom>
      <diagonal/>
    </border>
    <border>
      <left/>
      <right/>
      <top style="thick">
        <color theme="0" tint="-0.24994659260841701"/>
      </top>
      <bottom style="thin">
        <color indexed="64"/>
      </bottom>
      <diagonal/>
    </border>
    <border>
      <left style="thin">
        <color rgb="FF000000"/>
      </left>
      <right style="thin">
        <color rgb="FF000000"/>
      </right>
      <top style="thin">
        <color rgb="FF000000"/>
      </top>
      <bottom/>
      <diagonal/>
    </border>
    <border>
      <left/>
      <right/>
      <top style="thick">
        <color theme="4" tint="0.499984740745262"/>
      </top>
      <bottom style="thin">
        <color indexed="64"/>
      </bottom>
      <diagonal/>
    </border>
    <border>
      <left/>
      <right/>
      <top/>
      <bottom style="thick">
        <color theme="3" tint="0.39994506668294322"/>
      </bottom>
      <diagonal/>
    </border>
    <border>
      <left/>
      <right/>
      <top style="thick">
        <color theme="6" tint="0.39994506668294322"/>
      </top>
      <bottom style="thin">
        <color indexed="64"/>
      </bottom>
      <diagonal/>
    </border>
    <border>
      <left style="thin">
        <color indexed="64"/>
      </left>
      <right/>
      <top style="thick">
        <color theme="9" tint="0.39994506668294322"/>
      </top>
      <bottom/>
      <diagonal/>
    </border>
    <border>
      <left/>
      <right style="thin">
        <color indexed="64"/>
      </right>
      <top style="thick">
        <color theme="9" tint="0.39994506668294322"/>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auto="1"/>
      </top>
      <bottom style="thick">
        <color theme="0" tint="-0.24994659260841701"/>
      </bottom>
      <diagonal/>
    </border>
  </borders>
  <cellStyleXfs count="9">
    <xf numFmtId="0" fontId="0" fillId="0" borderId="0"/>
    <xf numFmtId="9" fontId="6" fillId="0" borderId="0" applyFont="0" applyFill="0" applyBorder="0" applyAlignment="0" applyProtection="0"/>
    <xf numFmtId="0" fontId="6" fillId="0" borderId="0"/>
    <xf numFmtId="0" fontId="16" fillId="0" borderId="27" applyNumberFormat="0" applyFill="0" applyAlignment="0" applyProtection="0"/>
    <xf numFmtId="0" fontId="17" fillId="0" borderId="28" applyNumberFormat="0" applyFill="0" applyAlignment="0" applyProtection="0"/>
    <xf numFmtId="164" fontId="18" fillId="0" borderId="0" applyFont="0" applyFill="0" applyBorder="0" applyAlignment="0" applyProtection="0"/>
    <xf numFmtId="0" fontId="6" fillId="0" borderId="0"/>
    <xf numFmtId="169" fontId="6" fillId="0" borderId="0" applyBorder="0" applyProtection="0"/>
    <xf numFmtId="0" fontId="6" fillId="0" borderId="0"/>
  </cellStyleXfs>
  <cellXfs count="902">
    <xf numFmtId="0" fontId="0" fillId="0" borderId="0" xfId="0"/>
    <xf numFmtId="0" fontId="9" fillId="0" borderId="0" xfId="0" applyFont="1" applyFill="1" applyBorder="1" applyProtection="1"/>
    <xf numFmtId="0" fontId="9" fillId="0" borderId="0" xfId="0" applyFont="1" applyFill="1" applyProtection="1"/>
    <xf numFmtId="0" fontId="9" fillId="0" borderId="0" xfId="0" applyFont="1" applyFill="1" applyAlignment="1" applyProtection="1">
      <alignment horizontal="right"/>
    </xf>
    <xf numFmtId="0" fontId="8" fillId="0" borderId="0" xfId="0" applyFont="1" applyFill="1" applyAlignment="1" applyProtection="1">
      <alignment horizontal="right"/>
    </xf>
    <xf numFmtId="0" fontId="0" fillId="0" borderId="0" xfId="0" applyProtection="1"/>
    <xf numFmtId="0" fontId="10" fillId="0" borderId="0" xfId="2" applyFont="1" applyFill="1" applyBorder="1" applyAlignment="1" applyProtection="1"/>
    <xf numFmtId="0" fontId="0" fillId="0" borderId="0" xfId="0" applyBorder="1" applyProtection="1"/>
    <xf numFmtId="0" fontId="9" fillId="0" borderId="0" xfId="0" applyFont="1" applyFill="1" applyAlignment="1" applyProtection="1"/>
    <xf numFmtId="0" fontId="7" fillId="5" borderId="0" xfId="2" applyFont="1" applyFill="1" applyBorder="1" applyAlignment="1" applyProtection="1">
      <alignment horizontal="right" vertical="center"/>
    </xf>
    <xf numFmtId="0" fontId="19" fillId="0" borderId="0" xfId="0" applyFont="1" applyBorder="1" applyProtection="1"/>
    <xf numFmtId="0" fontId="21" fillId="5" borderId="0" xfId="3" applyFont="1" applyFill="1" applyBorder="1" applyAlignment="1" applyProtection="1">
      <alignment vertical="center" wrapText="1"/>
    </xf>
    <xf numFmtId="0" fontId="6" fillId="0" borderId="0" xfId="0" applyFont="1" applyBorder="1" applyAlignment="1" applyProtection="1">
      <alignment horizontal="left" vertical="center"/>
    </xf>
    <xf numFmtId="0" fontId="12" fillId="11" borderId="0" xfId="2" applyFont="1" applyFill="1" applyBorder="1" applyAlignment="1" applyProtection="1"/>
    <xf numFmtId="166" fontId="7" fillId="5"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pplyProtection="1"/>
    <xf numFmtId="0" fontId="25" fillId="0" borderId="0" xfId="2" applyFont="1" applyFill="1" applyBorder="1" applyAlignment="1" applyProtection="1">
      <alignment horizontal="center" vertical="center" wrapText="1"/>
    </xf>
    <xf numFmtId="0" fontId="24" fillId="14" borderId="3" xfId="2" applyFont="1" applyFill="1" applyBorder="1" applyAlignment="1" applyProtection="1">
      <alignment horizontal="center" vertical="center" wrapText="1"/>
    </xf>
    <xf numFmtId="0" fontId="24" fillId="14" borderId="46" xfId="2" applyFont="1" applyFill="1" applyBorder="1" applyAlignment="1" applyProtection="1">
      <alignment horizontal="center" vertical="center" wrapText="1"/>
    </xf>
    <xf numFmtId="4" fontId="23" fillId="0" borderId="3" xfId="2" applyNumberFormat="1" applyFont="1" applyBorder="1" applyAlignment="1" applyProtection="1">
      <alignment horizontal="right" vertical="center" indent="1"/>
    </xf>
    <xf numFmtId="167" fontId="24" fillId="0" borderId="3" xfId="2" applyNumberFormat="1" applyFont="1" applyBorder="1" applyAlignment="1" applyProtection="1">
      <alignment horizontal="right" vertical="center" indent="1"/>
    </xf>
    <xf numFmtId="0" fontId="6" fillId="0" borderId="0" xfId="0" applyFont="1" applyAlignment="1" applyProtection="1">
      <alignment horizontal="left" vertical="center"/>
    </xf>
    <xf numFmtId="0" fontId="24" fillId="0" borderId="3" xfId="2" applyFont="1" applyFill="1" applyBorder="1" applyAlignment="1" applyProtection="1">
      <alignment horizontal="center" vertical="center" wrapText="1"/>
    </xf>
    <xf numFmtId="4" fontId="23" fillId="0" borderId="3" xfId="2" applyNumberFormat="1" applyFont="1" applyFill="1" applyBorder="1" applyAlignment="1" applyProtection="1">
      <alignment horizontal="right" vertical="center" indent="1"/>
    </xf>
    <xf numFmtId="0" fontId="24" fillId="0" borderId="0" xfId="2" applyFont="1" applyFill="1" applyBorder="1" applyAlignment="1" applyProtection="1">
      <alignment horizontal="center" vertical="center" wrapText="1"/>
    </xf>
    <xf numFmtId="167" fontId="24" fillId="0" borderId="0" xfId="2" applyNumberFormat="1" applyFont="1" applyFill="1" applyBorder="1" applyAlignment="1" applyProtection="1">
      <alignment horizontal="right" vertical="center" indent="1"/>
    </xf>
    <xf numFmtId="0" fontId="26" fillId="0" borderId="0" xfId="2" applyFont="1" applyFill="1" applyBorder="1" applyAlignment="1" applyProtection="1"/>
    <xf numFmtId="0" fontId="26" fillId="0" borderId="3" xfId="2" applyFont="1" applyFill="1" applyBorder="1" applyAlignment="1" applyProtection="1"/>
    <xf numFmtId="2" fontId="21" fillId="0" borderId="3" xfId="3" applyNumberFormat="1" applyFont="1" applyFill="1" applyBorder="1" applyAlignment="1" applyProtection="1">
      <alignment horizontal="left"/>
    </xf>
    <xf numFmtId="0" fontId="27" fillId="0" borderId="0" xfId="2" applyFont="1" applyAlignment="1" applyProtection="1">
      <alignment horizontal="right"/>
    </xf>
    <xf numFmtId="4" fontId="20" fillId="0" borderId="0" xfId="5" applyNumberFormat="1" applyFont="1" applyFill="1" applyBorder="1" applyAlignment="1" applyProtection="1">
      <alignment horizontal="right" vertical="center" indent="1"/>
    </xf>
    <xf numFmtId="0" fontId="6" fillId="0" borderId="3" xfId="0" applyFont="1" applyBorder="1" applyAlignment="1" applyProtection="1">
      <alignment horizontal="left" vertical="center"/>
    </xf>
    <xf numFmtId="0" fontId="28" fillId="5" borderId="40" xfId="0" applyFont="1" applyFill="1" applyBorder="1" applyAlignment="1" applyProtection="1">
      <alignment vertical="center"/>
    </xf>
    <xf numFmtId="0" fontId="28" fillId="5" borderId="40" xfId="0" applyFont="1" applyFill="1" applyBorder="1" applyAlignment="1" applyProtection="1"/>
    <xf numFmtId="2" fontId="21" fillId="0" borderId="24" xfId="3" applyNumberFormat="1" applyFont="1" applyFill="1" applyBorder="1" applyAlignment="1" applyProtection="1">
      <alignment horizontal="left"/>
    </xf>
    <xf numFmtId="0" fontId="15" fillId="5" borderId="0" xfId="2" applyFont="1" applyFill="1" applyBorder="1" applyAlignment="1" applyProtection="1">
      <alignment horizontal="center" vertical="center"/>
    </xf>
    <xf numFmtId="0" fontId="28" fillId="5" borderId="0" xfId="0" applyFont="1" applyFill="1" applyBorder="1" applyAlignment="1" applyProtection="1"/>
    <xf numFmtId="0" fontId="33" fillId="5" borderId="0" xfId="2" applyFont="1" applyFill="1" applyBorder="1" applyAlignment="1" applyProtection="1">
      <alignment horizontal="center"/>
    </xf>
    <xf numFmtId="0" fontId="34" fillId="5" borderId="0" xfId="2" applyFont="1" applyFill="1" applyBorder="1" applyAlignment="1" applyProtection="1">
      <alignment horizontal="right" vertical="center"/>
    </xf>
    <xf numFmtId="49" fontId="34" fillId="0" borderId="3" xfId="2" applyNumberFormat="1" applyFont="1" applyFill="1" applyBorder="1" applyAlignment="1" applyProtection="1">
      <alignment horizontal="center" vertical="center" wrapText="1"/>
    </xf>
    <xf numFmtId="0" fontId="33" fillId="5" borderId="0" xfId="2" applyFont="1" applyFill="1" applyBorder="1" applyAlignment="1" applyProtection="1">
      <alignment horizontal="right"/>
    </xf>
    <xf numFmtId="49" fontId="33" fillId="0" borderId="0" xfId="2" applyNumberFormat="1" applyFont="1" applyFill="1" applyBorder="1" applyAlignment="1" applyProtection="1">
      <alignment horizontal="center"/>
    </xf>
    <xf numFmtId="0" fontId="35" fillId="5" borderId="0" xfId="2" applyFont="1" applyFill="1" applyBorder="1" applyAlignment="1" applyProtection="1">
      <alignment horizontal="right"/>
    </xf>
    <xf numFmtId="0" fontId="5" fillId="5" borderId="0" xfId="2" applyFont="1" applyFill="1" applyBorder="1" applyProtection="1"/>
    <xf numFmtId="0" fontId="35" fillId="0" borderId="3" xfId="2" applyFont="1" applyFill="1" applyBorder="1" applyAlignment="1" applyProtection="1">
      <alignment horizontal="center" vertical="center" wrapText="1"/>
    </xf>
    <xf numFmtId="0" fontId="37" fillId="5" borderId="3" xfId="2" applyFont="1" applyFill="1" applyBorder="1" applyAlignment="1" applyProtection="1">
      <alignment horizontal="center" vertical="center"/>
    </xf>
    <xf numFmtId="0" fontId="37" fillId="0" borderId="3" xfId="2" applyFont="1" applyFill="1" applyBorder="1" applyAlignment="1" applyProtection="1">
      <alignment horizontal="left" vertical="center" wrapText="1"/>
    </xf>
    <xf numFmtId="0" fontId="37" fillId="0" borderId="3" xfId="2" applyFont="1" applyFill="1" applyBorder="1" applyAlignment="1" applyProtection="1">
      <alignment horizontal="center" vertical="center" wrapText="1"/>
    </xf>
    <xf numFmtId="3" fontId="37" fillId="0" borderId="3" xfId="2" applyNumberFormat="1" applyFont="1" applyFill="1" applyBorder="1" applyAlignment="1" applyProtection="1">
      <alignment horizontal="center" vertical="center" wrapText="1"/>
    </xf>
    <xf numFmtId="0" fontId="37" fillId="5" borderId="0" xfId="2" applyFont="1" applyFill="1" applyBorder="1" applyAlignment="1" applyProtection="1">
      <alignment horizontal="center" vertical="center"/>
    </xf>
    <xf numFmtId="0" fontId="37" fillId="5" borderId="0" xfId="2" applyFont="1" applyFill="1" applyBorder="1" applyAlignment="1" applyProtection="1">
      <alignment horizontal="left" vertical="center" wrapText="1"/>
    </xf>
    <xf numFmtId="4" fontId="37" fillId="5" borderId="0" xfId="2" applyNumberFormat="1" applyFont="1" applyFill="1" applyBorder="1" applyAlignment="1" applyProtection="1">
      <alignment horizontal="right" vertical="center" wrapText="1" indent="1"/>
    </xf>
    <xf numFmtId="0" fontId="35" fillId="5" borderId="0" xfId="2" applyFont="1" applyFill="1" applyBorder="1" applyAlignment="1" applyProtection="1">
      <alignment horizontal="center"/>
    </xf>
    <xf numFmtId="0" fontId="35" fillId="5" borderId="0" xfId="2" applyFont="1" applyFill="1" applyBorder="1" applyAlignment="1" applyProtection="1"/>
    <xf numFmtId="0" fontId="40" fillId="5" borderId="0" xfId="2" applyFont="1" applyFill="1" applyBorder="1" applyAlignment="1" applyProtection="1">
      <alignment horizontal="center" vertical="center"/>
    </xf>
    <xf numFmtId="0" fontId="5" fillId="0" borderId="0" xfId="0" applyFont="1" applyFill="1" applyBorder="1" applyProtection="1"/>
    <xf numFmtId="0" fontId="39" fillId="0" borderId="0" xfId="0" applyFont="1" applyBorder="1" applyProtection="1"/>
    <xf numFmtId="0" fontId="34" fillId="0" borderId="0" xfId="0" applyFont="1" applyBorder="1" applyAlignment="1" applyProtection="1"/>
    <xf numFmtId="0" fontId="34" fillId="5" borderId="18" xfId="2" applyFont="1" applyFill="1" applyBorder="1" applyAlignment="1" applyProtection="1">
      <alignment horizontal="center" wrapText="1"/>
    </xf>
    <xf numFmtId="0" fontId="39" fillId="15" borderId="3" xfId="2" applyFont="1" applyFill="1" applyBorder="1" applyAlignment="1" applyProtection="1">
      <alignment horizontal="center" vertical="center" wrapText="1"/>
      <protection locked="0"/>
    </xf>
    <xf numFmtId="0" fontId="41" fillId="5" borderId="3" xfId="2" applyNumberFormat="1" applyFont="1" applyFill="1" applyBorder="1" applyAlignment="1" applyProtection="1">
      <alignment horizontal="center" vertical="center" wrapText="1"/>
    </xf>
    <xf numFmtId="9" fontId="34" fillId="15" borderId="3" xfId="2" applyNumberFormat="1" applyFont="1" applyFill="1" applyBorder="1" applyAlignment="1" applyProtection="1">
      <alignment horizontal="center" vertical="center" wrapText="1"/>
      <protection locked="0"/>
    </xf>
    <xf numFmtId="167" fontId="34" fillId="15" borderId="3" xfId="2" applyNumberFormat="1" applyFont="1" applyFill="1" applyBorder="1" applyAlignment="1" applyProtection="1">
      <alignment horizontal="center" vertical="center" wrapText="1"/>
      <protection locked="0"/>
    </xf>
    <xf numFmtId="0" fontId="37" fillId="0" borderId="3" xfId="0" applyFont="1" applyFill="1" applyBorder="1" applyAlignment="1" applyProtection="1">
      <alignment horizontal="center" vertical="center"/>
    </xf>
    <xf numFmtId="0" fontId="37" fillId="0" borderId="1" xfId="0" applyFont="1" applyFill="1" applyBorder="1" applyAlignment="1" applyProtection="1">
      <alignment horizontal="left" vertical="center" wrapText="1"/>
    </xf>
    <xf numFmtId="0" fontId="37" fillId="0" borderId="17" xfId="0" applyFont="1" applyFill="1" applyBorder="1" applyAlignment="1" applyProtection="1">
      <alignment horizontal="center" vertical="center" wrapText="1"/>
    </xf>
    <xf numFmtId="4" fontId="39" fillId="0" borderId="5" xfId="0" applyNumberFormat="1" applyFont="1" applyFill="1" applyBorder="1" applyAlignment="1" applyProtection="1">
      <alignment horizontal="right" vertical="center" indent="1"/>
    </xf>
    <xf numFmtId="4" fontId="39" fillId="0" borderId="3" xfId="0" applyNumberFormat="1" applyFont="1" applyFill="1" applyBorder="1" applyAlignment="1" applyProtection="1">
      <alignment horizontal="right" vertical="center" indent="1"/>
    </xf>
    <xf numFmtId="4" fontId="39" fillId="5" borderId="2" xfId="2" applyNumberFormat="1" applyFont="1" applyFill="1" applyBorder="1" applyAlignment="1" applyProtection="1">
      <alignment horizontal="right" vertical="center" wrapText="1" indent="1"/>
    </xf>
    <xf numFmtId="4" fontId="39" fillId="5" borderId="3" xfId="2" applyNumberFormat="1" applyFont="1" applyFill="1" applyBorder="1" applyAlignment="1" applyProtection="1">
      <alignment horizontal="right" vertical="center" wrapText="1" indent="1"/>
    </xf>
    <xf numFmtId="0" fontId="37" fillId="0" borderId="1" xfId="0" applyFont="1" applyFill="1" applyBorder="1" applyAlignment="1" applyProtection="1">
      <alignment horizontal="center" vertical="center" wrapText="1"/>
    </xf>
    <xf numFmtId="0" fontId="37" fillId="0" borderId="0" xfId="0" applyFont="1" applyFill="1" applyBorder="1" applyAlignment="1" applyProtection="1">
      <alignment horizontal="center" vertical="center"/>
    </xf>
    <xf numFmtId="0" fontId="37" fillId="0" borderId="0" xfId="0" applyFont="1" applyFill="1" applyBorder="1" applyAlignment="1" applyProtection="1">
      <alignment horizontal="left" vertical="center" wrapText="1"/>
    </xf>
    <xf numFmtId="4" fontId="37" fillId="5" borderId="0" xfId="0" applyNumberFormat="1" applyFont="1" applyFill="1" applyBorder="1" applyAlignment="1" applyProtection="1">
      <alignment horizontal="right" vertical="center" indent="2"/>
    </xf>
    <xf numFmtId="4" fontId="39" fillId="0" borderId="0" xfId="0" applyNumberFormat="1" applyFont="1" applyFill="1" applyBorder="1" applyAlignment="1" applyProtection="1">
      <alignment horizontal="right" vertical="center" indent="2"/>
    </xf>
    <xf numFmtId="4" fontId="39" fillId="5" borderId="0" xfId="2" applyNumberFormat="1" applyFont="1" applyFill="1" applyBorder="1" applyAlignment="1" applyProtection="1">
      <alignment horizontal="center" vertical="center" wrapText="1"/>
    </xf>
    <xf numFmtId="4" fontId="39" fillId="0" borderId="0" xfId="2" applyNumberFormat="1" applyFont="1" applyFill="1" applyBorder="1" applyAlignment="1" applyProtection="1">
      <alignment horizontal="right" vertical="center" wrapText="1" indent="2"/>
    </xf>
    <xf numFmtId="4" fontId="35" fillId="5" borderId="0" xfId="0" applyNumberFormat="1" applyFont="1" applyFill="1" applyBorder="1" applyAlignment="1" applyProtection="1">
      <alignment horizontal="right" vertical="center"/>
    </xf>
    <xf numFmtId="0" fontId="37" fillId="5" borderId="0" xfId="0" applyFont="1" applyFill="1" applyBorder="1" applyAlignment="1" applyProtection="1">
      <alignment horizontal="center" vertical="center"/>
    </xf>
    <xf numFmtId="0" fontId="37" fillId="5" borderId="0" xfId="0" applyFont="1" applyFill="1" applyBorder="1" applyAlignment="1" applyProtection="1">
      <alignment horizontal="left" vertical="center" wrapText="1"/>
    </xf>
    <xf numFmtId="4" fontId="35" fillId="3" borderId="3" xfId="0" applyNumberFormat="1" applyFont="1" applyFill="1" applyBorder="1" applyAlignment="1" applyProtection="1">
      <alignment horizontal="center" vertical="center" wrapText="1"/>
    </xf>
    <xf numFmtId="4" fontId="34" fillId="3" borderId="3" xfId="0" applyNumberFormat="1" applyFont="1" applyFill="1" applyBorder="1" applyAlignment="1" applyProtection="1">
      <alignment horizontal="center" vertical="center" wrapText="1"/>
    </xf>
    <xf numFmtId="4" fontId="34" fillId="3" borderId="3" xfId="2" applyNumberFormat="1" applyFont="1" applyFill="1" applyBorder="1" applyAlignment="1" applyProtection="1">
      <alignment horizontal="center" vertical="center" wrapText="1"/>
    </xf>
    <xf numFmtId="0" fontId="37" fillId="0" borderId="3" xfId="0" applyFont="1" applyFill="1" applyBorder="1" applyAlignment="1" applyProtection="1">
      <alignment vertical="center" wrapText="1"/>
    </xf>
    <xf numFmtId="0" fontId="37" fillId="0" borderId="3" xfId="0" applyFont="1" applyFill="1" applyBorder="1" applyAlignment="1" applyProtection="1">
      <alignment horizontal="center" vertical="center" wrapText="1"/>
    </xf>
    <xf numFmtId="3" fontId="39" fillId="5" borderId="3" xfId="0" applyNumberFormat="1" applyFont="1" applyFill="1" applyBorder="1" applyAlignment="1" applyProtection="1">
      <alignment horizontal="center" vertical="center"/>
    </xf>
    <xf numFmtId="14" fontId="39" fillId="0" borderId="3" xfId="0" applyNumberFormat="1" applyFont="1" applyFill="1" applyBorder="1" applyAlignment="1" applyProtection="1">
      <alignment horizontal="center" vertical="center"/>
    </xf>
    <xf numFmtId="0" fontId="37" fillId="0" borderId="0" xfId="0" applyFont="1" applyFill="1" applyBorder="1" applyAlignment="1" applyProtection="1">
      <alignment horizontal="center" vertical="center" wrapText="1"/>
    </xf>
    <xf numFmtId="167" fontId="35" fillId="5" borderId="0" xfId="0" applyNumberFormat="1" applyFont="1" applyFill="1" applyBorder="1" applyAlignment="1" applyProtection="1">
      <alignment horizontal="center" vertical="center"/>
    </xf>
    <xf numFmtId="3" fontId="39" fillId="5" borderId="0" xfId="0" applyNumberFormat="1" applyFont="1" applyFill="1" applyBorder="1" applyAlignment="1" applyProtection="1">
      <alignment horizontal="center" vertical="center"/>
    </xf>
    <xf numFmtId="167" fontId="39" fillId="5" borderId="0" xfId="2" applyNumberFormat="1" applyFont="1" applyFill="1" applyBorder="1" applyAlignment="1" applyProtection="1">
      <alignment horizontal="center" vertical="center" wrapText="1"/>
    </xf>
    <xf numFmtId="0" fontId="37" fillId="0" borderId="0" xfId="0" applyFont="1" applyFill="1" applyBorder="1" applyAlignment="1" applyProtection="1">
      <alignment horizontal="left" vertical="top"/>
    </xf>
    <xf numFmtId="0" fontId="39" fillId="0" borderId="0" xfId="0" applyFont="1" applyBorder="1" applyAlignment="1" applyProtection="1">
      <alignment horizontal="left" vertical="center"/>
    </xf>
    <xf numFmtId="4" fontId="39" fillId="5" borderId="0" xfId="0" applyNumberFormat="1" applyFont="1" applyFill="1" applyBorder="1" applyAlignment="1" applyProtection="1">
      <alignment horizontal="center" vertical="center"/>
    </xf>
    <xf numFmtId="1" fontId="39" fillId="5" borderId="0" xfId="0" applyNumberFormat="1" applyFont="1" applyFill="1" applyBorder="1" applyAlignment="1" applyProtection="1">
      <alignment horizontal="center" vertical="center"/>
    </xf>
    <xf numFmtId="1" fontId="39" fillId="5" borderId="0" xfId="2" applyNumberFormat="1" applyFont="1" applyFill="1" applyBorder="1" applyAlignment="1" applyProtection="1">
      <alignment horizontal="center" vertical="center" wrapText="1"/>
    </xf>
    <xf numFmtId="2" fontId="39" fillId="5" borderId="0" xfId="2" applyNumberFormat="1" applyFont="1" applyFill="1" applyBorder="1" applyAlignment="1" applyProtection="1">
      <alignment horizontal="center" vertical="center" wrapText="1"/>
    </xf>
    <xf numFmtId="0" fontId="36" fillId="5" borderId="40" xfId="0" applyFont="1" applyFill="1" applyBorder="1" applyAlignment="1" applyProtection="1">
      <alignment vertical="center" wrapText="1"/>
    </xf>
    <xf numFmtId="0" fontId="36" fillId="5" borderId="0" xfId="0" applyFont="1" applyFill="1" applyBorder="1" applyAlignment="1" applyProtection="1">
      <alignment vertical="center" wrapText="1"/>
    </xf>
    <xf numFmtId="4" fontId="34" fillId="0" borderId="0" xfId="2" applyNumberFormat="1" applyFont="1" applyFill="1" applyBorder="1" applyAlignment="1" applyProtection="1">
      <alignment horizontal="right" vertical="center" wrapText="1" indent="2"/>
    </xf>
    <xf numFmtId="0" fontId="39" fillId="5" borderId="0" xfId="0" applyFont="1" applyFill="1" applyAlignment="1" applyProtection="1"/>
    <xf numFmtId="0" fontId="34" fillId="5" borderId="0" xfId="0" applyFont="1" applyFill="1" applyBorder="1" applyAlignment="1" applyProtection="1">
      <alignment vertical="center" wrapText="1"/>
    </xf>
    <xf numFmtId="0" fontId="39" fillId="0" borderId="0" xfId="0" applyFont="1" applyProtection="1"/>
    <xf numFmtId="0" fontId="34" fillId="5" borderId="7" xfId="2" applyFont="1" applyFill="1" applyBorder="1" applyAlignment="1" applyProtection="1">
      <alignment horizontal="center" wrapText="1"/>
    </xf>
    <xf numFmtId="0" fontId="39" fillId="0" borderId="3" xfId="2" applyFont="1" applyFill="1" applyBorder="1" applyAlignment="1" applyProtection="1">
      <alignment horizontal="center" vertical="center" wrapText="1"/>
    </xf>
    <xf numFmtId="4" fontId="45" fillId="0" borderId="0" xfId="0" applyNumberFormat="1" applyFont="1" applyProtection="1"/>
    <xf numFmtId="0" fontId="46" fillId="5" borderId="0" xfId="0" applyFont="1" applyFill="1" applyBorder="1" applyAlignment="1" applyProtection="1">
      <alignment vertical="center"/>
    </xf>
    <xf numFmtId="0" fontId="39" fillId="5" borderId="0" xfId="0" applyFont="1" applyFill="1" applyBorder="1" applyAlignment="1" applyProtection="1">
      <alignment vertical="center"/>
    </xf>
    <xf numFmtId="0" fontId="6" fillId="0" borderId="3" xfId="0" applyFont="1" applyBorder="1" applyProtection="1"/>
    <xf numFmtId="0" fontId="26" fillId="13" borderId="45" xfId="2" applyFont="1" applyFill="1" applyBorder="1" applyAlignment="1" applyProtection="1">
      <alignment horizontal="center"/>
    </xf>
    <xf numFmtId="2" fontId="21" fillId="0" borderId="20" xfId="3" applyNumberFormat="1" applyFont="1" applyFill="1" applyBorder="1" applyAlignment="1" applyProtection="1">
      <alignment horizontal="left"/>
    </xf>
    <xf numFmtId="4" fontId="23" fillId="0" borderId="4" xfId="2" applyNumberFormat="1" applyFont="1" applyBorder="1" applyAlignment="1" applyProtection="1">
      <alignment horizontal="right" vertical="center" indent="1"/>
    </xf>
    <xf numFmtId="0" fontId="26" fillId="13" borderId="0" xfId="2" applyFont="1" applyFill="1" applyBorder="1" applyAlignment="1" applyProtection="1">
      <alignment horizontal="center"/>
    </xf>
    <xf numFmtId="0" fontId="39" fillId="0" borderId="32" xfId="2" applyFont="1" applyBorder="1" applyAlignment="1" applyProtection="1">
      <alignment vertical="center"/>
    </xf>
    <xf numFmtId="0" fontId="51" fillId="0" borderId="0" xfId="4" applyFont="1" applyBorder="1" applyAlignment="1" applyProtection="1">
      <alignment horizontal="left"/>
    </xf>
    <xf numFmtId="0" fontId="39" fillId="0" borderId="0" xfId="2" applyFont="1" applyAlignment="1" applyProtection="1">
      <alignment vertical="center"/>
    </xf>
    <xf numFmtId="0" fontId="39" fillId="0" borderId="0" xfId="2" applyFont="1" applyAlignment="1" applyProtection="1">
      <alignment horizontal="right" vertical="top" wrapText="1"/>
    </xf>
    <xf numFmtId="0" fontId="34" fillId="0" borderId="0" xfId="2" applyFont="1" applyBorder="1" applyAlignment="1" applyProtection="1">
      <alignment vertical="center"/>
    </xf>
    <xf numFmtId="0" fontId="34" fillId="0" borderId="0" xfId="0" applyFont="1" applyBorder="1" applyAlignment="1" applyProtection="1">
      <alignment vertical="center"/>
    </xf>
    <xf numFmtId="174" fontId="34" fillId="0" borderId="0" xfId="0" applyNumberFormat="1" applyFont="1" applyBorder="1" applyAlignment="1" applyProtection="1">
      <alignment vertical="center"/>
    </xf>
    <xf numFmtId="0" fontId="39" fillId="0" borderId="0" xfId="2" applyFont="1" applyAlignment="1" applyProtection="1">
      <alignment vertical="top" wrapText="1"/>
    </xf>
    <xf numFmtId="0" fontId="39" fillId="0" borderId="0" xfId="2" applyFont="1" applyAlignment="1" applyProtection="1">
      <alignment vertical="center" wrapText="1"/>
    </xf>
    <xf numFmtId="0" fontId="39" fillId="0" borderId="0" xfId="0" applyFont="1" applyAlignment="1" applyProtection="1"/>
    <xf numFmtId="0" fontId="39" fillId="5" borderId="0" xfId="2" applyFont="1" applyFill="1" applyAlignment="1" applyProtection="1">
      <alignment vertical="center"/>
    </xf>
    <xf numFmtId="0" fontId="55" fillId="0" borderId="0" xfId="2" applyFont="1" applyFill="1" applyBorder="1" applyAlignment="1" applyProtection="1">
      <alignment horizontal="center" vertical="center" wrapText="1"/>
    </xf>
    <xf numFmtId="0" fontId="51" fillId="5" borderId="32" xfId="2" applyFont="1" applyFill="1" applyBorder="1" applyAlignment="1" applyProtection="1"/>
    <xf numFmtId="0" fontId="39" fillId="5" borderId="32" xfId="2" applyFont="1" applyFill="1" applyBorder="1" applyAlignment="1" applyProtection="1">
      <alignment vertical="center"/>
    </xf>
    <xf numFmtId="0" fontId="56" fillId="13" borderId="0" xfId="2" applyFont="1" applyFill="1" applyBorder="1" applyAlignment="1" applyProtection="1"/>
    <xf numFmtId="0" fontId="54" fillId="23" borderId="2" xfId="2" applyFont="1" applyFill="1" applyBorder="1" applyAlignment="1" applyProtection="1">
      <alignment horizontal="center" vertical="center" wrapText="1"/>
    </xf>
    <xf numFmtId="0" fontId="39" fillId="5" borderId="3" xfId="2" applyFont="1" applyFill="1" applyBorder="1" applyAlignment="1" applyProtection="1">
      <alignment horizontal="left" vertical="center" wrapText="1"/>
    </xf>
    <xf numFmtId="0" fontId="39" fillId="5" borderId="3" xfId="2" applyFont="1" applyFill="1" applyBorder="1" applyAlignment="1" applyProtection="1">
      <alignment horizontal="center" vertical="center" wrapText="1"/>
    </xf>
    <xf numFmtId="173" fontId="39" fillId="5" borderId="3" xfId="2" applyNumberFormat="1" applyFont="1" applyFill="1" applyBorder="1" applyAlignment="1" applyProtection="1">
      <alignment horizontal="center" vertical="center"/>
    </xf>
    <xf numFmtId="173" fontId="39" fillId="5" borderId="3" xfId="2" applyNumberFormat="1" applyFont="1" applyFill="1" applyBorder="1" applyAlignment="1" applyProtection="1">
      <alignment horizontal="right" vertical="center" indent="1"/>
    </xf>
    <xf numFmtId="0" fontId="39" fillId="5" borderId="3" xfId="2" applyFont="1" applyFill="1" applyBorder="1" applyAlignment="1" applyProtection="1">
      <alignment horizontal="justify" vertical="center" wrapText="1"/>
    </xf>
    <xf numFmtId="0" fontId="39" fillId="0" borderId="3" xfId="2" applyFont="1" applyFill="1" applyBorder="1" applyAlignment="1" applyProtection="1">
      <alignment horizontal="justify" vertical="center" wrapText="1"/>
    </xf>
    <xf numFmtId="0" fontId="57" fillId="0" borderId="0" xfId="2" applyFont="1" applyAlignment="1" applyProtection="1">
      <alignment horizontal="right"/>
    </xf>
    <xf numFmtId="173" fontId="39" fillId="0" borderId="3" xfId="0" applyNumberFormat="1" applyFont="1" applyBorder="1" applyAlignment="1" applyProtection="1">
      <alignment vertical="center"/>
    </xf>
    <xf numFmtId="173" fontId="39" fillId="0" borderId="0" xfId="0" applyNumberFormat="1" applyFont="1" applyProtection="1"/>
    <xf numFmtId="173" fontId="41" fillId="3" borderId="3" xfId="5" applyNumberFormat="1" applyFont="1" applyFill="1" applyBorder="1" applyAlignment="1" applyProtection="1">
      <alignment horizontal="right" vertical="center" indent="1"/>
    </xf>
    <xf numFmtId="0" fontId="39" fillId="0" borderId="0" xfId="0" applyFont="1" applyAlignment="1" applyProtection="1">
      <alignment horizontal="left" vertical="center"/>
    </xf>
    <xf numFmtId="0" fontId="36" fillId="5" borderId="32" xfId="2" applyFont="1" applyFill="1" applyBorder="1" applyAlignment="1" applyProtection="1"/>
    <xf numFmtId="0" fontId="39" fillId="5" borderId="3" xfId="2" applyFont="1" applyFill="1" applyBorder="1" applyAlignment="1" applyProtection="1">
      <alignment horizontal="center" vertical="center"/>
    </xf>
    <xf numFmtId="0" fontId="51" fillId="5" borderId="32" xfId="2" applyFont="1" applyFill="1" applyBorder="1" applyAlignment="1" applyProtection="1">
      <alignment vertical="center"/>
    </xf>
    <xf numFmtId="0" fontId="36" fillId="5" borderId="32" xfId="2" applyFont="1" applyFill="1" applyBorder="1" applyAlignment="1" applyProtection="1">
      <alignment vertical="center"/>
    </xf>
    <xf numFmtId="0" fontId="39" fillId="5" borderId="0" xfId="2" applyFont="1" applyFill="1" applyBorder="1" applyAlignment="1" applyProtection="1">
      <alignment horizontal="justify" vertical="center" wrapText="1"/>
    </xf>
    <xf numFmtId="0" fontId="39" fillId="5" borderId="0" xfId="2" applyFont="1" applyFill="1" applyBorder="1" applyAlignment="1" applyProtection="1">
      <alignment horizontal="center" vertical="center" wrapText="1"/>
    </xf>
    <xf numFmtId="0" fontId="39" fillId="5" borderId="0" xfId="2" applyFont="1" applyFill="1" applyBorder="1" applyAlignment="1" applyProtection="1">
      <alignment horizontal="center" vertical="center"/>
    </xf>
    <xf numFmtId="0" fontId="59" fillId="5" borderId="37" xfId="2" applyFont="1" applyFill="1" applyBorder="1" applyAlignment="1" applyProtection="1"/>
    <xf numFmtId="0" fontId="51" fillId="5" borderId="37" xfId="2" applyFont="1" applyFill="1" applyBorder="1" applyAlignment="1" applyProtection="1"/>
    <xf numFmtId="0" fontId="36" fillId="5" borderId="37" xfId="2" applyFont="1" applyFill="1" applyBorder="1" applyAlignment="1" applyProtection="1">
      <alignment vertical="center"/>
    </xf>
    <xf numFmtId="4" fontId="36" fillId="5" borderId="37" xfId="2" applyNumberFormat="1" applyFont="1" applyFill="1" applyBorder="1" applyAlignment="1" applyProtection="1">
      <alignment horizontal="right" vertical="center"/>
    </xf>
    <xf numFmtId="0" fontId="39" fillId="0" borderId="3" xfId="2" applyFont="1" applyFill="1" applyBorder="1" applyAlignment="1" applyProtection="1">
      <alignment horizontal="center" vertical="center"/>
    </xf>
    <xf numFmtId="0" fontId="39" fillId="0" borderId="0" xfId="2" applyFont="1" applyBorder="1" applyAlignment="1" applyProtection="1">
      <alignment vertical="center"/>
    </xf>
    <xf numFmtId="167" fontId="34" fillId="5" borderId="26" xfId="2" applyNumberFormat="1" applyFont="1" applyFill="1" applyBorder="1" applyAlignment="1" applyProtection="1">
      <alignment horizontal="right" vertical="center"/>
    </xf>
    <xf numFmtId="0" fontId="16" fillId="0" borderId="27" xfId="3" applyFont="1" applyFill="1" applyBorder="1" applyAlignment="1" applyProtection="1"/>
    <xf numFmtId="0" fontId="16" fillId="0" borderId="27" xfId="3" applyFont="1" applyFill="1" applyBorder="1" applyAlignment="1" applyProtection="1">
      <alignment horizontal="left"/>
    </xf>
    <xf numFmtId="0" fontId="3" fillId="5" borderId="0" xfId="0" applyFont="1" applyFill="1" applyBorder="1" applyAlignment="1" applyProtection="1">
      <alignment horizontal="left" vertical="center" wrapText="1"/>
    </xf>
    <xf numFmtId="0" fontId="34" fillId="5" borderId="0" xfId="0" applyFont="1" applyFill="1" applyBorder="1" applyAlignment="1" applyProtection="1">
      <alignment horizontal="center"/>
    </xf>
    <xf numFmtId="0" fontId="34" fillId="10" borderId="3" xfId="0" applyFont="1" applyFill="1" applyBorder="1" applyAlignment="1" applyProtection="1">
      <alignment horizontal="center" vertical="center"/>
      <protection locked="0"/>
    </xf>
    <xf numFmtId="0" fontId="39" fillId="5" borderId="0" xfId="0" applyFont="1" applyFill="1" applyBorder="1" applyAlignment="1" applyProtection="1">
      <alignment horizontal="left" vertical="center"/>
    </xf>
    <xf numFmtId="0" fontId="34" fillId="5" borderId="0" xfId="0" applyFont="1" applyFill="1" applyBorder="1" applyAlignment="1" applyProtection="1">
      <alignment horizontal="left" vertical="center"/>
    </xf>
    <xf numFmtId="165" fontId="39" fillId="5" borderId="0" xfId="0" applyNumberFormat="1" applyFont="1" applyFill="1" applyBorder="1" applyAlignment="1" applyProtection="1">
      <alignment horizontal="right" vertical="center" indent="1"/>
    </xf>
    <xf numFmtId="0" fontId="66" fillId="5" borderId="0" xfId="0" applyFont="1" applyFill="1" applyBorder="1" applyAlignment="1" applyProtection="1">
      <alignment vertical="center"/>
    </xf>
    <xf numFmtId="0" fontId="67" fillId="5" borderId="18" xfId="0" applyFont="1" applyFill="1" applyBorder="1" applyAlignment="1" applyProtection="1">
      <alignment horizontal="center"/>
    </xf>
    <xf numFmtId="4" fontId="39" fillId="10" borderId="3" xfId="0" applyNumberFormat="1" applyFont="1" applyFill="1" applyBorder="1" applyAlignment="1" applyProtection="1">
      <alignment horizontal="right" vertical="center" indent="1"/>
      <protection locked="0"/>
    </xf>
    <xf numFmtId="10" fontId="66" fillId="0" borderId="3" xfId="0" applyNumberFormat="1" applyFont="1" applyBorder="1" applyAlignment="1" applyProtection="1">
      <alignment horizontal="justify" vertical="center"/>
    </xf>
    <xf numFmtId="0" fontId="39" fillId="0" borderId="3" xfId="0" applyFont="1" applyBorder="1" applyAlignment="1" applyProtection="1">
      <alignment horizontal="center" vertical="center" wrapText="1"/>
    </xf>
    <xf numFmtId="0" fontId="39" fillId="10" borderId="3" xfId="0" applyFont="1" applyFill="1" applyBorder="1" applyAlignment="1" applyProtection="1">
      <alignment horizontal="center" vertical="center"/>
      <protection locked="0"/>
    </xf>
    <xf numFmtId="168" fontId="37" fillId="10" borderId="3" xfId="0" applyNumberFormat="1" applyFont="1" applyFill="1" applyBorder="1" applyAlignment="1" applyProtection="1">
      <alignment horizontal="center" vertical="center"/>
      <protection locked="0"/>
    </xf>
    <xf numFmtId="4" fontId="39" fillId="5" borderId="3" xfId="0" applyNumberFormat="1" applyFont="1" applyFill="1" applyBorder="1" applyAlignment="1" applyProtection="1">
      <alignment horizontal="right" vertical="center" indent="1"/>
    </xf>
    <xf numFmtId="4" fontId="39" fillId="10" borderId="4" xfId="0" applyNumberFormat="1" applyFont="1" applyFill="1" applyBorder="1" applyAlignment="1" applyProtection="1">
      <alignment horizontal="right" vertical="center" indent="1"/>
      <protection locked="0"/>
    </xf>
    <xf numFmtId="10" fontId="66" fillId="0" borderId="14" xfId="0" applyNumberFormat="1" applyFont="1" applyBorder="1" applyAlignment="1" applyProtection="1">
      <alignment horizontal="justify" vertical="center"/>
    </xf>
    <xf numFmtId="10" fontId="66" fillId="5" borderId="0" xfId="0" applyNumberFormat="1" applyFont="1" applyFill="1" applyBorder="1" applyAlignment="1" applyProtection="1">
      <alignment horizontal="justify" vertical="center"/>
    </xf>
    <xf numFmtId="4" fontId="34" fillId="5" borderId="1" xfId="0" applyNumberFormat="1" applyFont="1" applyFill="1" applyBorder="1" applyAlignment="1" applyProtection="1">
      <alignment horizontal="right" vertical="center" indent="1"/>
    </xf>
    <xf numFmtId="0" fontId="66" fillId="0" borderId="3" xfId="0" applyFont="1" applyBorder="1" applyAlignment="1" applyProtection="1">
      <alignment vertical="center"/>
    </xf>
    <xf numFmtId="4" fontId="39" fillId="5" borderId="19" xfId="0" applyNumberFormat="1" applyFont="1" applyFill="1" applyBorder="1" applyAlignment="1" applyProtection="1">
      <alignment horizontal="right" vertical="center" indent="1"/>
    </xf>
    <xf numFmtId="0" fontId="66" fillId="0" borderId="3" xfId="0" applyFont="1" applyBorder="1" applyAlignment="1" applyProtection="1">
      <alignment horizontal="justify" vertical="center"/>
    </xf>
    <xf numFmtId="170" fontId="39" fillId="10" borderId="3" xfId="0" applyNumberFormat="1" applyFont="1" applyFill="1" applyBorder="1" applyAlignment="1" applyProtection="1">
      <alignment horizontal="right" vertical="center" indent="1"/>
      <protection locked="0"/>
    </xf>
    <xf numFmtId="165" fontId="39" fillId="0" borderId="3" xfId="0" applyNumberFormat="1" applyFont="1" applyFill="1" applyBorder="1" applyAlignment="1" applyProtection="1">
      <alignment horizontal="right" vertical="center" indent="1"/>
    </xf>
    <xf numFmtId="0" fontId="66" fillId="0" borderId="3" xfId="0" applyFont="1" applyBorder="1" applyAlignment="1" applyProtection="1">
      <alignment vertical="center" shrinkToFit="1"/>
    </xf>
    <xf numFmtId="165" fontId="39" fillId="10" borderId="4" xfId="0" applyNumberFormat="1" applyFont="1" applyFill="1" applyBorder="1" applyAlignment="1" applyProtection="1">
      <alignment horizontal="right" vertical="center" indent="1"/>
      <protection locked="0"/>
    </xf>
    <xf numFmtId="10" fontId="66" fillId="5" borderId="3" xfId="0" applyNumberFormat="1" applyFont="1" applyFill="1" applyBorder="1" applyAlignment="1" applyProtection="1">
      <alignment horizontal="justify" vertical="center"/>
    </xf>
    <xf numFmtId="0" fontId="34" fillId="5" borderId="0" xfId="0" applyFont="1" applyFill="1" applyBorder="1" applyAlignment="1" applyProtection="1">
      <alignment horizontal="left"/>
    </xf>
    <xf numFmtId="4" fontId="39" fillId="10" borderId="1" xfId="0" applyNumberFormat="1" applyFont="1" applyFill="1" applyBorder="1" applyAlignment="1" applyProtection="1">
      <alignment horizontal="right" vertical="center" indent="1"/>
      <protection locked="0"/>
    </xf>
    <xf numFmtId="165" fontId="34" fillId="5" borderId="3" xfId="0" applyNumberFormat="1" applyFont="1" applyFill="1" applyBorder="1" applyAlignment="1" applyProtection="1">
      <alignment horizontal="right" vertical="center" indent="1"/>
    </xf>
    <xf numFmtId="0" fontId="66" fillId="5" borderId="3" xfId="0" applyFont="1" applyFill="1" applyBorder="1" applyAlignment="1" applyProtection="1">
      <alignment vertical="center"/>
    </xf>
    <xf numFmtId="165" fontId="39" fillId="5" borderId="4" xfId="0" applyNumberFormat="1" applyFont="1" applyFill="1" applyBorder="1" applyAlignment="1" applyProtection="1">
      <alignment horizontal="right" vertical="center" indent="1"/>
    </xf>
    <xf numFmtId="165" fontId="39" fillId="5" borderId="3" xfId="0" applyNumberFormat="1" applyFont="1" applyFill="1" applyBorder="1" applyAlignment="1" applyProtection="1">
      <alignment horizontal="right" vertical="center" indent="1"/>
    </xf>
    <xf numFmtId="0" fontId="39" fillId="5" borderId="0" xfId="0" applyFont="1" applyFill="1" applyBorder="1" applyAlignment="1" applyProtection="1">
      <alignment horizontal="right" vertical="center" indent="1"/>
    </xf>
    <xf numFmtId="0" fontId="68" fillId="5" borderId="0" xfId="0" applyFont="1" applyFill="1" applyBorder="1" applyAlignment="1" applyProtection="1">
      <alignment horizontal="center" vertical="center"/>
    </xf>
    <xf numFmtId="165" fontId="34" fillId="5" borderId="28" xfId="4" applyNumberFormat="1" applyFont="1" applyFill="1" applyBorder="1" applyAlignment="1" applyProtection="1">
      <alignment horizontal="right" vertical="center" indent="1"/>
    </xf>
    <xf numFmtId="0" fontId="70" fillId="5" borderId="0" xfId="0" applyFont="1" applyFill="1" applyBorder="1" applyAlignment="1" applyProtection="1">
      <alignment horizontal="left" vertical="center"/>
    </xf>
    <xf numFmtId="0" fontId="34" fillId="5" borderId="0" xfId="2" applyFont="1" applyFill="1" applyBorder="1" applyAlignment="1" applyProtection="1">
      <alignment horizontal="center" vertical="center"/>
    </xf>
    <xf numFmtId="4" fontId="35" fillId="3" borderId="1" xfId="0" applyNumberFormat="1" applyFont="1" applyFill="1" applyBorder="1" applyAlignment="1" applyProtection="1">
      <alignment horizontal="center" vertical="center" wrapText="1"/>
    </xf>
    <xf numFmtId="1" fontId="39" fillId="5" borderId="1" xfId="0" applyNumberFormat="1" applyFont="1" applyFill="1" applyBorder="1" applyAlignment="1" applyProtection="1">
      <alignment horizontal="center" vertical="center"/>
    </xf>
    <xf numFmtId="10" fontId="66" fillId="0" borderId="0" xfId="0" applyNumberFormat="1" applyFont="1" applyBorder="1" applyAlignment="1" applyProtection="1">
      <alignment horizontal="justify" vertical="center"/>
    </xf>
    <xf numFmtId="4" fontId="34" fillId="5" borderId="0" xfId="2" applyNumberFormat="1" applyFont="1" applyFill="1" applyBorder="1" applyAlignment="1" applyProtection="1">
      <alignment horizontal="right" vertical="center" wrapText="1" indent="1"/>
    </xf>
    <xf numFmtId="4" fontId="34" fillId="28" borderId="11" xfId="2" applyNumberFormat="1" applyFont="1" applyFill="1" applyBorder="1" applyAlignment="1" applyProtection="1">
      <alignment horizontal="right" vertical="center" wrapText="1" indent="1"/>
    </xf>
    <xf numFmtId="4" fontId="34" fillId="28" borderId="54" xfId="2" applyNumberFormat="1" applyFont="1" applyFill="1" applyBorder="1" applyAlignment="1" applyProtection="1">
      <alignment horizontal="right" vertical="center" wrapText="1" indent="1"/>
    </xf>
    <xf numFmtId="165" fontId="34" fillId="5" borderId="57" xfId="4" applyNumberFormat="1" applyFont="1" applyFill="1" applyBorder="1" applyAlignment="1" applyProtection="1">
      <alignment horizontal="right" vertical="center" indent="1"/>
    </xf>
    <xf numFmtId="165" fontId="34" fillId="5" borderId="58" xfId="4" applyNumberFormat="1" applyFont="1" applyFill="1" applyBorder="1" applyAlignment="1" applyProtection="1">
      <alignment horizontal="right" vertical="center" indent="1"/>
    </xf>
    <xf numFmtId="165" fontId="34" fillId="5" borderId="59" xfId="4" applyNumberFormat="1" applyFont="1" applyFill="1" applyBorder="1" applyAlignment="1" applyProtection="1">
      <alignment horizontal="right" vertical="center" indent="1"/>
    </xf>
    <xf numFmtId="0" fontId="53" fillId="0" borderId="0" xfId="2" applyFont="1" applyFill="1" applyBorder="1" applyAlignment="1" applyProtection="1"/>
    <xf numFmtId="0" fontId="2" fillId="0" borderId="0" xfId="0" applyFont="1" applyFill="1" applyBorder="1" applyProtection="1"/>
    <xf numFmtId="0" fontId="44" fillId="5" borderId="0" xfId="2" applyFont="1" applyFill="1" applyBorder="1" applyAlignment="1" applyProtection="1">
      <alignment horizontal="center" vertical="center"/>
    </xf>
    <xf numFmtId="0" fontId="2" fillId="0" borderId="0" xfId="0" applyFont="1" applyFill="1" applyAlignment="1" applyProtection="1"/>
    <xf numFmtId="0" fontId="2" fillId="0" borderId="0" xfId="0" applyFont="1" applyFill="1" applyProtection="1"/>
    <xf numFmtId="0" fontId="2" fillId="0" borderId="0" xfId="0" applyFont="1" applyFill="1" applyAlignment="1" applyProtection="1">
      <alignment horizontal="right"/>
    </xf>
    <xf numFmtId="0" fontId="73" fillId="0" borderId="0" xfId="0" applyFont="1" applyFill="1" applyAlignment="1" applyProtection="1">
      <alignment horizontal="right"/>
    </xf>
    <xf numFmtId="0" fontId="2" fillId="0" borderId="0" xfId="0" applyFont="1" applyAlignment="1" applyProtection="1"/>
    <xf numFmtId="0" fontId="34" fillId="5" borderId="26" xfId="2" applyFont="1" applyFill="1" applyBorder="1" applyAlignment="1" applyProtection="1">
      <alignment horizontal="center" wrapText="1"/>
    </xf>
    <xf numFmtId="0" fontId="37" fillId="0" borderId="3" xfId="2" applyFont="1" applyFill="1" applyBorder="1" applyAlignment="1" applyProtection="1">
      <alignment horizontal="center" vertical="center"/>
    </xf>
    <xf numFmtId="173" fontId="37" fillId="0" borderId="3" xfId="2" applyNumberFormat="1" applyFont="1" applyFill="1" applyBorder="1" applyAlignment="1" applyProtection="1">
      <alignment horizontal="center" vertical="center" wrapText="1"/>
    </xf>
    <xf numFmtId="173" fontId="37" fillId="5" borderId="3" xfId="2" applyNumberFormat="1" applyFont="1" applyFill="1" applyBorder="1" applyAlignment="1" applyProtection="1">
      <alignment horizontal="center" vertical="center" wrapText="1"/>
    </xf>
    <xf numFmtId="1" fontId="37" fillId="0" borderId="3" xfId="2" applyNumberFormat="1" applyFont="1" applyFill="1" applyBorder="1" applyAlignment="1" applyProtection="1">
      <alignment horizontal="center" vertical="center" wrapText="1"/>
    </xf>
    <xf numFmtId="173" fontId="37" fillId="5" borderId="19" xfId="2" applyNumberFormat="1" applyFont="1" applyFill="1" applyBorder="1" applyAlignment="1" applyProtection="1">
      <alignment horizontal="center" vertical="center" wrapText="1"/>
    </xf>
    <xf numFmtId="0" fontId="36" fillId="0" borderId="65" xfId="2" applyFont="1" applyFill="1" applyBorder="1" applyAlignment="1" applyProtection="1">
      <alignment horizontal="left"/>
    </xf>
    <xf numFmtId="0" fontId="77" fillId="0" borderId="65" xfId="2" applyFont="1" applyFill="1" applyBorder="1" applyAlignment="1" applyProtection="1">
      <alignment horizontal="left"/>
    </xf>
    <xf numFmtId="0" fontId="34" fillId="5" borderId="0" xfId="2" applyFont="1" applyFill="1" applyBorder="1" applyAlignment="1" applyProtection="1">
      <alignment horizontal="center" wrapText="1"/>
    </xf>
    <xf numFmtId="0" fontId="34" fillId="5" borderId="0" xfId="2" applyFont="1" applyFill="1" applyBorder="1" applyAlignment="1" applyProtection="1">
      <alignment horizontal="center" vertical="center" wrapText="1"/>
    </xf>
    <xf numFmtId="0" fontId="39" fillId="5" borderId="41" xfId="2" applyFont="1" applyFill="1" applyBorder="1" applyAlignment="1" applyProtection="1">
      <alignment horizontal="left"/>
    </xf>
    <xf numFmtId="0" fontId="6" fillId="0" borderId="29" xfId="0" applyFont="1" applyBorder="1" applyAlignment="1" applyProtection="1">
      <alignment horizontal="left" vertical="center"/>
    </xf>
    <xf numFmtId="173" fontId="39" fillId="0" borderId="0" xfId="0" applyNumberFormat="1" applyFont="1" applyBorder="1" applyAlignment="1" applyProtection="1">
      <alignment vertical="center"/>
    </xf>
    <xf numFmtId="173" fontId="41" fillId="0" borderId="0" xfId="5" applyNumberFormat="1" applyFont="1" applyFill="1" applyBorder="1" applyAlignment="1" applyProtection="1">
      <alignment horizontal="right" vertical="center" indent="1"/>
    </xf>
    <xf numFmtId="0" fontId="39" fillId="7" borderId="3" xfId="2" applyFont="1" applyFill="1" applyBorder="1" applyAlignment="1" applyProtection="1">
      <alignment horizontal="justify" vertical="center" wrapText="1"/>
    </xf>
    <xf numFmtId="0" fontId="39" fillId="7" borderId="3" xfId="2" applyFont="1" applyFill="1" applyBorder="1" applyAlignment="1" applyProtection="1">
      <alignment horizontal="center" vertical="center" wrapText="1"/>
    </xf>
    <xf numFmtId="173" fontId="39" fillId="7" borderId="3" xfId="2" applyNumberFormat="1" applyFont="1" applyFill="1" applyBorder="1" applyAlignment="1" applyProtection="1">
      <alignment horizontal="center" vertical="center"/>
    </xf>
    <xf numFmtId="173" fontId="39" fillId="7" borderId="3" xfId="2" applyNumberFormat="1" applyFont="1" applyFill="1" applyBorder="1" applyAlignment="1" applyProtection="1">
      <alignment horizontal="right" vertical="center" indent="1"/>
    </xf>
    <xf numFmtId="0" fontId="39" fillId="7" borderId="3" xfId="2" applyFont="1" applyFill="1" applyBorder="1" applyAlignment="1" applyProtection="1">
      <alignment horizontal="center" vertical="center"/>
    </xf>
    <xf numFmtId="0" fontId="54" fillId="23" borderId="3" xfId="2" applyFont="1" applyFill="1" applyBorder="1" applyAlignment="1" applyProtection="1">
      <alignment horizontal="center" vertical="center" wrapText="1"/>
    </xf>
    <xf numFmtId="0" fontId="39" fillId="5" borderId="6" xfId="2" applyFont="1" applyFill="1" applyBorder="1" applyAlignment="1" applyProtection="1">
      <alignment horizontal="center" vertical="center" wrapText="1"/>
    </xf>
    <xf numFmtId="167" fontId="39" fillId="5" borderId="1" xfId="2" applyNumberFormat="1" applyFont="1" applyFill="1" applyBorder="1" applyAlignment="1" applyProtection="1">
      <alignment vertical="center" wrapText="1"/>
    </xf>
    <xf numFmtId="0" fontId="54" fillId="23" borderId="17" xfId="2" applyFont="1" applyFill="1" applyBorder="1" applyAlignment="1" applyProtection="1">
      <alignment horizontal="center" vertical="center" wrapText="1"/>
    </xf>
    <xf numFmtId="1" fontId="39" fillId="5" borderId="1" xfId="2" applyNumberFormat="1" applyFont="1" applyFill="1" applyBorder="1" applyAlignment="1" applyProtection="1">
      <alignment horizontal="center" vertical="center" wrapText="1"/>
    </xf>
    <xf numFmtId="0" fontId="54" fillId="23" borderId="24" xfId="2" applyFont="1" applyFill="1" applyBorder="1" applyAlignment="1" applyProtection="1">
      <alignment horizontal="center" vertical="center" wrapText="1"/>
    </xf>
    <xf numFmtId="0" fontId="24" fillId="0" borderId="18" xfId="2" applyFont="1" applyFill="1" applyBorder="1" applyAlignment="1" applyProtection="1">
      <alignment horizontal="center" vertical="center" wrapText="1"/>
    </xf>
    <xf numFmtId="173" fontId="39" fillId="0" borderId="3" xfId="5" applyNumberFormat="1" applyFont="1" applyBorder="1" applyAlignment="1" applyProtection="1">
      <alignment horizontal="right" vertical="center" indent="1"/>
    </xf>
    <xf numFmtId="173" fontId="39" fillId="7" borderId="3" xfId="5" applyNumberFormat="1" applyFont="1" applyFill="1" applyBorder="1" applyAlignment="1" applyProtection="1">
      <alignment horizontal="right" vertical="center" indent="1"/>
    </xf>
    <xf numFmtId="173" fontId="39" fillId="3" borderId="2" xfId="5" applyNumberFormat="1" applyFont="1" applyFill="1" applyBorder="1" applyAlignment="1" applyProtection="1">
      <alignment horizontal="right" vertical="center" indent="1"/>
    </xf>
    <xf numFmtId="173" fontId="39" fillId="0" borderId="41" xfId="0" applyNumberFormat="1" applyFont="1" applyBorder="1" applyAlignment="1" applyProtection="1">
      <alignment horizontal="center" vertical="center"/>
    </xf>
    <xf numFmtId="10" fontId="39" fillId="27" borderId="3" xfId="2" applyNumberFormat="1" applyFont="1" applyFill="1" applyBorder="1" applyAlignment="1" applyProtection="1">
      <alignment horizontal="center" vertical="center"/>
    </xf>
    <xf numFmtId="0" fontId="39" fillId="0" borderId="24" xfId="2" applyFont="1" applyFill="1" applyBorder="1" applyAlignment="1" applyProtection="1">
      <alignment horizontal="center" vertical="center"/>
    </xf>
    <xf numFmtId="10" fontId="39" fillId="0" borderId="24" xfId="2" applyNumberFormat="1" applyFont="1" applyFill="1" applyBorder="1" applyAlignment="1" applyProtection="1">
      <alignment horizontal="center" vertical="center"/>
    </xf>
    <xf numFmtId="0" fontId="39" fillId="5" borderId="18" xfId="2" applyFont="1" applyFill="1" applyBorder="1" applyAlignment="1" applyProtection="1">
      <alignment horizontal="left"/>
    </xf>
    <xf numFmtId="173" fontId="39" fillId="5" borderId="3" xfId="2" applyNumberFormat="1" applyFont="1" applyFill="1" applyBorder="1" applyAlignment="1" applyProtection="1">
      <alignment horizontal="left" vertical="center" wrapText="1"/>
    </xf>
    <xf numFmtId="0" fontId="54" fillId="0" borderId="0" xfId="2" applyFont="1" applyFill="1" applyBorder="1" applyAlignment="1" applyProtection="1">
      <alignment horizontal="center" vertical="center" wrapText="1"/>
    </xf>
    <xf numFmtId="173" fontId="39" fillId="0" borderId="26" xfId="0" applyNumberFormat="1" applyFont="1" applyBorder="1" applyAlignment="1" applyProtection="1">
      <alignment horizontal="center" vertical="center"/>
    </xf>
    <xf numFmtId="173" fontId="39" fillId="0" borderId="0" xfId="0" applyNumberFormat="1" applyFont="1" applyBorder="1" applyAlignment="1" applyProtection="1">
      <alignment horizontal="center" vertical="center"/>
    </xf>
    <xf numFmtId="173" fontId="39" fillId="0" borderId="0" xfId="5" applyNumberFormat="1" applyFont="1" applyFill="1" applyBorder="1" applyAlignment="1" applyProtection="1">
      <alignment horizontal="right" vertical="center" indent="1"/>
    </xf>
    <xf numFmtId="173" fontId="79" fillId="27" borderId="11" xfId="5" applyNumberFormat="1" applyFont="1" applyFill="1" applyBorder="1" applyAlignment="1" applyProtection="1">
      <alignment horizontal="right" vertical="center" indent="1"/>
    </xf>
    <xf numFmtId="4" fontId="23" fillId="0" borderId="0" xfId="0" applyNumberFormat="1" applyFont="1" applyBorder="1" applyAlignment="1" applyProtection="1">
      <alignment vertical="center"/>
    </xf>
    <xf numFmtId="0" fontId="23" fillId="0" borderId="0" xfId="0" applyFont="1" applyProtection="1"/>
    <xf numFmtId="4" fontId="6" fillId="0" borderId="0" xfId="2" applyNumberFormat="1" applyFont="1" applyFill="1" applyBorder="1" applyAlignment="1" applyProtection="1">
      <alignment vertical="center"/>
    </xf>
    <xf numFmtId="0" fontId="6" fillId="0" borderId="0" xfId="2" applyFont="1" applyFill="1" applyAlignment="1" applyProtection="1">
      <alignment vertical="center"/>
    </xf>
    <xf numFmtId="0" fontId="6" fillId="0" borderId="0" xfId="2" applyFont="1" applyAlignment="1" applyProtection="1">
      <alignment vertical="center"/>
    </xf>
    <xf numFmtId="0" fontId="82" fillId="0" borderId="0" xfId="0" applyFont="1" applyBorder="1" applyAlignment="1" applyProtection="1">
      <alignment horizontal="center" vertical="center" wrapText="1"/>
    </xf>
    <xf numFmtId="4" fontId="83" fillId="0" borderId="0" xfId="0" applyNumberFormat="1" applyFont="1" applyBorder="1" applyAlignment="1" applyProtection="1">
      <alignment vertical="center"/>
    </xf>
    <xf numFmtId="0" fontId="83" fillId="0" borderId="0" xfId="0" applyFont="1" applyProtection="1"/>
    <xf numFmtId="0" fontId="23" fillId="0" borderId="0" xfId="0" applyFont="1" applyAlignment="1" applyProtection="1">
      <alignment horizontal="left" vertical="center"/>
    </xf>
    <xf numFmtId="173" fontId="39" fillId="5" borderId="3" xfId="2" applyNumberFormat="1" applyFont="1" applyFill="1" applyBorder="1" applyAlignment="1" applyProtection="1">
      <alignment horizontal="center" vertical="center" wrapText="1"/>
    </xf>
    <xf numFmtId="173" fontId="39" fillId="15" borderId="3" xfId="0" applyNumberFormat="1" applyFont="1" applyFill="1" applyBorder="1" applyAlignment="1" applyProtection="1">
      <alignment vertical="center"/>
      <protection locked="0"/>
    </xf>
    <xf numFmtId="10" fontId="39" fillId="0" borderId="3" xfId="2" applyNumberFormat="1" applyFont="1" applyFill="1" applyBorder="1" applyAlignment="1" applyProtection="1">
      <alignment horizontal="center" vertical="center"/>
    </xf>
    <xf numFmtId="0" fontId="39" fillId="0" borderId="0" xfId="0" applyFont="1" applyBorder="1" applyAlignment="1" applyProtection="1">
      <alignment vertical="center"/>
    </xf>
    <xf numFmtId="0" fontId="39" fillId="5" borderId="0" xfId="0" applyFont="1" applyFill="1" applyBorder="1" applyAlignment="1" applyProtection="1">
      <alignment vertical="center" wrapText="1"/>
    </xf>
    <xf numFmtId="0" fontId="0" fillId="0" borderId="0" xfId="0" applyAlignment="1" applyProtection="1">
      <alignment vertical="center"/>
    </xf>
    <xf numFmtId="0" fontId="49" fillId="5" borderId="0" xfId="0" applyFont="1" applyFill="1" applyBorder="1" applyProtection="1"/>
    <xf numFmtId="0" fontId="37" fillId="5" borderId="0" xfId="0" applyFont="1" applyFill="1" applyBorder="1" applyProtection="1"/>
    <xf numFmtId="0" fontId="34" fillId="5" borderId="0" xfId="2" applyFont="1" applyFill="1" applyBorder="1" applyAlignment="1" applyProtection="1">
      <alignment vertical="center" wrapText="1"/>
    </xf>
    <xf numFmtId="0" fontId="29" fillId="35" borderId="0" xfId="0" applyFont="1" applyFill="1" applyProtection="1"/>
    <xf numFmtId="10" fontId="29" fillId="17" borderId="3" xfId="1" applyNumberFormat="1" applyFont="1" applyFill="1" applyBorder="1" applyAlignment="1" applyProtection="1">
      <alignment horizontal="center" vertical="center" wrapText="1"/>
    </xf>
    <xf numFmtId="0" fontId="87" fillId="5" borderId="3" xfId="0" applyFont="1" applyFill="1" applyBorder="1" applyAlignment="1" applyProtection="1">
      <alignment horizontal="center" vertical="center"/>
    </xf>
    <xf numFmtId="4" fontId="87" fillId="5" borderId="3" xfId="0" applyNumberFormat="1" applyFont="1" applyFill="1" applyBorder="1" applyAlignment="1" applyProtection="1">
      <alignment horizontal="left" vertical="center" wrapText="1"/>
    </xf>
    <xf numFmtId="4" fontId="29" fillId="33" borderId="3" xfId="0" applyNumberFormat="1" applyFont="1" applyFill="1" applyBorder="1" applyAlignment="1" applyProtection="1">
      <alignment horizontal="center" vertical="center"/>
    </xf>
    <xf numFmtId="4" fontId="58" fillId="36" borderId="3" xfId="0" applyNumberFormat="1" applyFont="1" applyFill="1" applyBorder="1" applyAlignment="1" applyProtection="1">
      <alignment horizontal="center" vertical="center"/>
    </xf>
    <xf numFmtId="2" fontId="29" fillId="5" borderId="3" xfId="0" applyNumberFormat="1" applyFont="1" applyFill="1" applyBorder="1" applyAlignment="1" applyProtection="1">
      <alignment horizontal="center" vertical="center"/>
    </xf>
    <xf numFmtId="0" fontId="87" fillId="5" borderId="0" xfId="0" applyFont="1" applyFill="1" applyBorder="1" applyAlignment="1" applyProtection="1">
      <alignment horizontal="center" vertical="center"/>
    </xf>
    <xf numFmtId="4" fontId="87" fillId="5" borderId="0" xfId="0" applyNumberFormat="1" applyFont="1" applyFill="1" applyBorder="1" applyAlignment="1" applyProtection="1">
      <alignment horizontal="left" vertical="center" wrapText="1"/>
    </xf>
    <xf numFmtId="4" fontId="29" fillId="33" borderId="0" xfId="0" applyNumberFormat="1" applyFont="1" applyFill="1" applyBorder="1" applyAlignment="1" applyProtection="1">
      <alignment horizontal="center" vertical="center"/>
    </xf>
    <xf numFmtId="4" fontId="58" fillId="0" borderId="0" xfId="0" applyNumberFormat="1" applyFont="1" applyFill="1" applyBorder="1" applyAlignment="1" applyProtection="1">
      <alignment horizontal="center" vertical="center"/>
    </xf>
    <xf numFmtId="2" fontId="29" fillId="5" borderId="0" xfId="0" applyNumberFormat="1" applyFont="1" applyFill="1" applyBorder="1" applyAlignment="1" applyProtection="1">
      <alignment horizontal="center" vertical="center"/>
    </xf>
    <xf numFmtId="0" fontId="34" fillId="0" borderId="3" xfId="2" applyNumberFormat="1" applyFont="1" applyFill="1" applyBorder="1" applyAlignment="1" applyProtection="1">
      <alignment horizontal="center" vertical="center" wrapText="1"/>
    </xf>
    <xf numFmtId="173" fontId="37" fillId="5" borderId="0" xfId="2" applyNumberFormat="1" applyFont="1" applyFill="1" applyBorder="1" applyAlignment="1" applyProtection="1">
      <alignment horizontal="center" vertical="center" wrapText="1"/>
    </xf>
    <xf numFmtId="173" fontId="35" fillId="31" borderId="3" xfId="2" applyNumberFormat="1" applyFont="1" applyFill="1" applyBorder="1" applyAlignment="1" applyProtection="1">
      <alignment horizontal="center" vertical="center" wrapText="1"/>
    </xf>
    <xf numFmtId="4" fontId="34" fillId="0" borderId="11" xfId="2" applyNumberFormat="1" applyFont="1" applyFill="1" applyBorder="1" applyAlignment="1" applyProtection="1">
      <alignment horizontal="right" vertical="center" wrapText="1" indent="1"/>
    </xf>
    <xf numFmtId="4" fontId="34" fillId="27" borderId="11" xfId="2" applyNumberFormat="1" applyFont="1" applyFill="1" applyBorder="1" applyAlignment="1" applyProtection="1">
      <alignment horizontal="right" vertical="center" wrapText="1" indent="1"/>
    </xf>
    <xf numFmtId="2" fontId="39" fillId="0" borderId="0" xfId="2" applyNumberFormat="1" applyFont="1" applyFill="1" applyBorder="1" applyAlignment="1" applyProtection="1">
      <alignment horizontal="center" vertical="center" wrapText="1"/>
    </xf>
    <xf numFmtId="44" fontId="39" fillId="0" borderId="0" xfId="2" applyNumberFormat="1" applyFont="1" applyFill="1" applyBorder="1" applyAlignment="1" applyProtection="1">
      <alignment vertical="center" wrapText="1"/>
    </xf>
    <xf numFmtId="167" fontId="34" fillId="0" borderId="0" xfId="2" applyNumberFormat="1" applyFont="1" applyFill="1" applyBorder="1" applyAlignment="1" applyProtection="1">
      <alignment vertical="center" wrapText="1"/>
    </xf>
    <xf numFmtId="0" fontId="73" fillId="0" borderId="0" xfId="0" applyFont="1" applyFill="1" applyBorder="1" applyAlignment="1" applyProtection="1">
      <alignment horizontal="right"/>
    </xf>
    <xf numFmtId="173" fontId="74" fillId="0" borderId="0" xfId="2" applyNumberFormat="1" applyFont="1" applyFill="1" applyBorder="1" applyAlignment="1" applyProtection="1">
      <alignment horizontal="center" vertical="center" wrapText="1"/>
    </xf>
    <xf numFmtId="0" fontId="29" fillId="19" borderId="60" xfId="0" applyFont="1" applyFill="1" applyBorder="1" applyAlignment="1" applyProtection="1">
      <alignment horizontal="center" vertical="center" wrapText="1"/>
      <protection locked="0"/>
    </xf>
    <xf numFmtId="173" fontId="37" fillId="5" borderId="3" xfId="0" applyNumberFormat="1" applyFont="1" applyFill="1" applyBorder="1" applyAlignment="1" applyProtection="1">
      <alignment vertical="center"/>
    </xf>
    <xf numFmtId="173" fontId="34" fillId="5" borderId="11" xfId="2" applyNumberFormat="1" applyFont="1" applyFill="1" applyBorder="1" applyAlignment="1" applyProtection="1">
      <alignment horizontal="right" vertical="center" wrapText="1" indent="1"/>
    </xf>
    <xf numFmtId="173" fontId="34" fillId="15" borderId="3" xfId="2"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right"/>
    </xf>
    <xf numFmtId="10" fontId="39" fillId="5" borderId="3" xfId="2" applyNumberFormat="1" applyFont="1" applyFill="1" applyBorder="1" applyAlignment="1" applyProtection="1">
      <alignment horizontal="center" vertical="center" wrapText="1"/>
    </xf>
    <xf numFmtId="0" fontId="35" fillId="4" borderId="2" xfId="2" applyFont="1" applyFill="1" applyBorder="1" applyAlignment="1" applyProtection="1">
      <alignment horizontal="center" vertical="center" wrapText="1"/>
    </xf>
    <xf numFmtId="0" fontId="34" fillId="5" borderId="0" xfId="0" applyFont="1" applyFill="1" applyBorder="1" applyAlignment="1" applyProtection="1">
      <alignment horizontal="left" vertical="center" wrapText="1"/>
    </xf>
    <xf numFmtId="0" fontId="16" fillId="5" borderId="27" xfId="3" applyFont="1" applyFill="1" applyBorder="1" applyAlignment="1" applyProtection="1">
      <alignment horizontal="left"/>
    </xf>
    <xf numFmtId="0" fontId="58" fillId="5" borderId="0" xfId="2" applyFont="1" applyFill="1" applyBorder="1" applyAlignment="1" applyProtection="1">
      <alignment horizontal="right" vertical="center" wrapText="1"/>
    </xf>
    <xf numFmtId="0" fontId="34" fillId="5" borderId="0" xfId="0" applyFont="1" applyFill="1" applyBorder="1" applyAlignment="1" applyProtection="1">
      <alignment horizontal="center" vertical="center"/>
    </xf>
    <xf numFmtId="0" fontId="39" fillId="5" borderId="0" xfId="2" applyFont="1" applyFill="1" applyBorder="1" applyAlignment="1" applyProtection="1">
      <alignment horizontal="left"/>
    </xf>
    <xf numFmtId="0" fontId="24" fillId="0" borderId="0" xfId="0" applyFont="1" applyBorder="1" applyAlignment="1" applyProtection="1">
      <alignment horizontal="center" vertical="center" wrapText="1"/>
    </xf>
    <xf numFmtId="4" fontId="37" fillId="0" borderId="2" xfId="0" applyNumberFormat="1" applyFont="1" applyFill="1" applyBorder="1" applyAlignment="1" applyProtection="1">
      <alignment horizontal="center" vertical="center"/>
    </xf>
    <xf numFmtId="4" fontId="37" fillId="0" borderId="3" xfId="0" applyNumberFormat="1" applyFont="1" applyFill="1" applyBorder="1" applyAlignment="1" applyProtection="1">
      <alignment horizontal="center" vertical="center"/>
    </xf>
    <xf numFmtId="0" fontId="2" fillId="0" borderId="20" xfId="0" applyFont="1" applyFill="1" applyBorder="1" applyAlignment="1" applyProtection="1">
      <alignment horizontal="right"/>
    </xf>
    <xf numFmtId="0" fontId="73" fillId="0" borderId="20" xfId="0" applyFont="1" applyFill="1" applyBorder="1" applyAlignment="1" applyProtection="1">
      <alignment horizontal="right"/>
    </xf>
    <xf numFmtId="4" fontId="39" fillId="5" borderId="1" xfId="2" applyNumberFormat="1" applyFont="1" applyFill="1" applyBorder="1" applyAlignment="1" applyProtection="1">
      <alignment horizontal="centerContinuous" vertical="center" wrapText="1"/>
    </xf>
    <xf numFmtId="4" fontId="39" fillId="5" borderId="5" xfId="2" applyNumberFormat="1" applyFont="1" applyFill="1" applyBorder="1" applyAlignment="1" applyProtection="1">
      <alignment horizontal="centerContinuous" vertical="center" wrapText="1"/>
    </xf>
    <xf numFmtId="4" fontId="39" fillId="5" borderId="35" xfId="2" applyNumberFormat="1" applyFont="1" applyFill="1" applyBorder="1" applyAlignment="1" applyProtection="1">
      <alignment horizontal="centerContinuous" vertical="center" wrapText="1"/>
    </xf>
    <xf numFmtId="173" fontId="39" fillId="5" borderId="5" xfId="2" applyNumberFormat="1" applyFont="1" applyFill="1" applyBorder="1" applyAlignment="1" applyProtection="1">
      <alignment horizontal="centerContinuous" vertical="center" wrapText="1"/>
    </xf>
    <xf numFmtId="173" fontId="34" fillId="5" borderId="5" xfId="2" applyNumberFormat="1" applyFont="1" applyFill="1" applyBorder="1" applyAlignment="1" applyProtection="1">
      <alignment horizontal="centerContinuous" vertical="center" wrapText="1"/>
    </xf>
    <xf numFmtId="4" fontId="39" fillId="5" borderId="62" xfId="2" applyNumberFormat="1" applyFont="1" applyFill="1" applyBorder="1" applyAlignment="1" applyProtection="1">
      <alignment horizontal="centerContinuous" vertical="center" wrapText="1"/>
    </xf>
    <xf numFmtId="4" fontId="39" fillId="5" borderId="63" xfId="2" applyNumberFormat="1" applyFont="1" applyFill="1" applyBorder="1" applyAlignment="1" applyProtection="1">
      <alignment horizontal="centerContinuous" vertical="center" wrapText="1"/>
    </xf>
    <xf numFmtId="0" fontId="9" fillId="0" borderId="0" xfId="2" applyFont="1" applyProtection="1"/>
    <xf numFmtId="0" fontId="5" fillId="0" borderId="0" xfId="2" applyFont="1" applyProtection="1"/>
    <xf numFmtId="0" fontId="5" fillId="0" borderId="0" xfId="2" applyFont="1" applyFill="1" applyBorder="1" applyProtection="1"/>
    <xf numFmtId="0" fontId="9" fillId="0" borderId="0" xfId="2" applyFont="1" applyAlignment="1" applyProtection="1">
      <alignment wrapText="1"/>
    </xf>
    <xf numFmtId="49" fontId="35" fillId="15" borderId="3" xfId="2" applyNumberFormat="1" applyFont="1" applyFill="1" applyBorder="1" applyAlignment="1" applyProtection="1">
      <alignment horizontal="center"/>
      <protection locked="0"/>
    </xf>
    <xf numFmtId="14" fontId="34" fillId="15" borderId="3" xfId="2" applyNumberFormat="1" applyFont="1" applyFill="1" applyBorder="1" applyAlignment="1" applyProtection="1">
      <alignment horizontal="center" vertical="center" wrapText="1"/>
      <protection locked="0"/>
    </xf>
    <xf numFmtId="0" fontId="35" fillId="15" borderId="11" xfId="2" applyFont="1" applyFill="1" applyBorder="1" applyAlignment="1" applyProtection="1">
      <alignment horizontal="center"/>
      <protection locked="0"/>
    </xf>
    <xf numFmtId="0" fontId="37" fillId="16" borderId="0" xfId="0" applyFont="1" applyFill="1" applyBorder="1" applyAlignment="1" applyProtection="1">
      <alignment horizontal="center" wrapText="1"/>
    </xf>
    <xf numFmtId="0" fontId="37" fillId="16" borderId="0" xfId="0" applyFont="1" applyFill="1" applyBorder="1" applyProtection="1"/>
    <xf numFmtId="0" fontId="35" fillId="0" borderId="0" xfId="0" applyFont="1" applyFill="1" applyBorder="1" applyAlignment="1" applyProtection="1">
      <alignment vertical="center" wrapText="1"/>
    </xf>
    <xf numFmtId="0" fontId="35" fillId="0" borderId="0" xfId="0" applyFont="1" applyAlignment="1" applyProtection="1">
      <alignment horizontal="right" vertical="center" wrapText="1"/>
    </xf>
    <xf numFmtId="0" fontId="37" fillId="0" borderId="0" xfId="0" applyFont="1" applyProtection="1"/>
    <xf numFmtId="0" fontId="35" fillId="0" borderId="0" xfId="0" applyFont="1" applyFill="1" applyBorder="1" applyAlignment="1" applyProtection="1">
      <alignment horizontal="right" vertical="center" wrapText="1"/>
    </xf>
    <xf numFmtId="49" fontId="35" fillId="16" borderId="3" xfId="0" applyNumberFormat="1" applyFont="1" applyFill="1" applyBorder="1" applyAlignment="1" applyProtection="1">
      <alignment horizontal="center" vertical="center" wrapText="1"/>
    </xf>
    <xf numFmtId="49" fontId="37" fillId="0" borderId="3" xfId="0" applyNumberFormat="1" applyFont="1" applyFill="1" applyBorder="1" applyAlignment="1" applyProtection="1">
      <alignment horizontal="center" wrapText="1"/>
    </xf>
    <xf numFmtId="171" fontId="37" fillId="0" borderId="3" xfId="0" applyNumberFormat="1" applyFont="1" applyFill="1" applyBorder="1" applyAlignment="1" applyProtection="1">
      <alignment horizontal="center" wrapText="1"/>
    </xf>
    <xf numFmtId="0" fontId="37" fillId="17" borderId="50" xfId="0" applyFont="1" applyFill="1" applyBorder="1" applyAlignment="1" applyProtection="1">
      <alignment horizontal="center" vertical="center" wrapText="1"/>
    </xf>
    <xf numFmtId="0" fontId="39" fillId="0" borderId="49" xfId="0" applyFont="1" applyBorder="1" applyAlignment="1" applyProtection="1">
      <alignment horizontal="center" vertical="center"/>
    </xf>
    <xf numFmtId="0" fontId="75" fillId="16" borderId="32" xfId="0" applyFont="1" applyFill="1" applyBorder="1" applyProtection="1"/>
    <xf numFmtId="0" fontId="76" fillId="16" borderId="32" xfId="0" applyFont="1" applyFill="1" applyBorder="1" applyProtection="1"/>
    <xf numFmtId="44" fontId="94" fillId="16" borderId="32" xfId="0" applyNumberFormat="1" applyFont="1" applyFill="1" applyBorder="1" applyAlignment="1" applyProtection="1">
      <alignment horizontal="center"/>
    </xf>
    <xf numFmtId="44" fontId="76" fillId="16" borderId="32" xfId="0" applyNumberFormat="1" applyFont="1" applyFill="1" applyBorder="1" applyProtection="1"/>
    <xf numFmtId="0" fontId="76" fillId="0" borderId="0" xfId="0" applyFont="1" applyFill="1" applyBorder="1" applyProtection="1"/>
    <xf numFmtId="4" fontId="37" fillId="29" borderId="50" xfId="0" applyNumberFormat="1" applyFont="1" applyFill="1" applyBorder="1" applyAlignment="1" applyProtection="1">
      <alignment horizontal="center" vertical="center"/>
    </xf>
    <xf numFmtId="0" fontId="0" fillId="0" borderId="36" xfId="0" applyBorder="1" applyAlignment="1" applyProtection="1">
      <alignment horizontal="centerContinuous" vertical="center" wrapText="1"/>
    </xf>
    <xf numFmtId="4" fontId="37" fillId="29" borderId="61" xfId="0" applyNumberFormat="1" applyFont="1" applyFill="1" applyBorder="1" applyAlignment="1" applyProtection="1">
      <alignment horizontal="center" vertical="center"/>
    </xf>
    <xf numFmtId="167" fontId="35" fillId="0" borderId="0" xfId="0" applyNumberFormat="1" applyFont="1" applyFill="1" applyBorder="1" applyAlignment="1" applyProtection="1">
      <alignment horizontal="center" vertical="center"/>
    </xf>
    <xf numFmtId="4" fontId="37" fillId="29" borderId="49" xfId="0" applyNumberFormat="1" applyFont="1" applyFill="1" applyBorder="1" applyAlignment="1" applyProtection="1">
      <alignment horizontal="center" vertical="center"/>
    </xf>
    <xf numFmtId="0" fontId="37" fillId="16" borderId="0" xfId="0" applyFont="1" applyFill="1" applyBorder="1" applyAlignment="1" applyProtection="1">
      <alignment horizontal="center" vertical="center"/>
    </xf>
    <xf numFmtId="0" fontId="37" fillId="0" borderId="0" xfId="0" applyFont="1" applyBorder="1" applyAlignment="1" applyProtection="1">
      <alignment horizontal="left" vertical="center" wrapText="1"/>
    </xf>
    <xf numFmtId="0" fontId="37" fillId="0" borderId="0" xfId="0" applyFont="1" applyBorder="1" applyAlignment="1" applyProtection="1">
      <alignment horizontal="center" vertical="center" wrapText="1"/>
    </xf>
    <xf numFmtId="167" fontId="33" fillId="0" borderId="0" xfId="0" applyNumberFormat="1" applyFont="1" applyFill="1" applyBorder="1" applyAlignment="1" applyProtection="1">
      <alignment horizontal="center" vertical="center"/>
    </xf>
    <xf numFmtId="167" fontId="49" fillId="0" borderId="0" xfId="0" applyNumberFormat="1" applyFont="1" applyBorder="1" applyAlignment="1" applyProtection="1">
      <alignment horizontal="center" vertical="center"/>
    </xf>
    <xf numFmtId="167" fontId="49" fillId="16" borderId="0" xfId="0" applyNumberFormat="1" applyFont="1" applyFill="1" applyBorder="1" applyAlignment="1" applyProtection="1">
      <alignment horizontal="center" vertical="center"/>
    </xf>
    <xf numFmtId="167" fontId="49" fillId="0" borderId="0" xfId="0" applyNumberFormat="1" applyFont="1" applyFill="1" applyBorder="1" applyAlignment="1" applyProtection="1">
      <alignment horizontal="center" vertical="center" wrapText="1"/>
    </xf>
    <xf numFmtId="167" fontId="33" fillId="0" borderId="0" xfId="0" applyNumberFormat="1" applyFont="1" applyFill="1" applyBorder="1" applyAlignment="1" applyProtection="1">
      <alignment horizontal="center" vertical="center" wrapText="1"/>
    </xf>
    <xf numFmtId="0" fontId="0" fillId="0" borderId="0" xfId="0" applyFill="1" applyProtection="1"/>
    <xf numFmtId="4" fontId="42" fillId="0" borderId="0" xfId="0" applyNumberFormat="1" applyFont="1" applyProtection="1"/>
    <xf numFmtId="49" fontId="37" fillId="0" borderId="0" xfId="0" applyNumberFormat="1" applyFont="1" applyFill="1" applyBorder="1" applyAlignment="1" applyProtection="1">
      <alignment horizontal="center"/>
    </xf>
    <xf numFmtId="0" fontId="47" fillId="0" borderId="0" xfId="0" applyFont="1" applyFill="1" applyBorder="1" applyAlignment="1" applyProtection="1">
      <alignment horizontal="center" vertical="center" wrapText="1"/>
    </xf>
    <xf numFmtId="167" fontId="42" fillId="0" borderId="0" xfId="0" applyNumberFormat="1" applyFont="1" applyFill="1" applyBorder="1" applyAlignment="1" applyProtection="1">
      <alignment horizontal="center" vertical="center"/>
    </xf>
    <xf numFmtId="4" fontId="37" fillId="0" borderId="0" xfId="0" applyNumberFormat="1" applyFont="1" applyFill="1" applyBorder="1" applyAlignment="1" applyProtection="1">
      <alignment horizontal="center" vertical="center"/>
    </xf>
    <xf numFmtId="167" fontId="34" fillId="15" borderId="3" xfId="2" applyNumberFormat="1" applyFont="1" applyFill="1" applyBorder="1" applyAlignment="1" applyProtection="1">
      <alignment horizontal="center" vertical="center" wrapText="1"/>
    </xf>
    <xf numFmtId="1" fontId="35" fillId="21" borderId="49" xfId="0" applyNumberFormat="1" applyFont="1" applyFill="1" applyBorder="1" applyAlignment="1" applyProtection="1">
      <alignment horizontal="center" vertical="center" wrapText="1"/>
      <protection locked="0"/>
    </xf>
    <xf numFmtId="173" fontId="35" fillId="21" borderId="49" xfId="0" applyNumberFormat="1" applyFont="1" applyFill="1" applyBorder="1" applyAlignment="1" applyProtection="1">
      <alignment horizontal="center" vertical="center" wrapText="1"/>
      <protection locked="0"/>
    </xf>
    <xf numFmtId="175" fontId="37" fillId="18" borderId="3" xfId="0" applyNumberFormat="1" applyFont="1" applyFill="1" applyBorder="1" applyAlignment="1" applyProtection="1">
      <alignment horizontal="center" vertical="center"/>
      <protection locked="0"/>
    </xf>
    <xf numFmtId="0" fontId="37" fillId="0" borderId="3" xfId="0" applyFont="1" applyFill="1" applyBorder="1" applyAlignment="1" applyProtection="1">
      <alignment horizontal="center" wrapText="1"/>
    </xf>
    <xf numFmtId="14" fontId="37" fillId="0" borderId="3" xfId="0" applyNumberFormat="1" applyFont="1" applyBorder="1" applyAlignment="1" applyProtection="1">
      <alignment horizontal="center" vertical="center" wrapText="1"/>
    </xf>
    <xf numFmtId="0" fontId="11" fillId="0" borderId="0" xfId="0" applyFont="1" applyProtection="1"/>
    <xf numFmtId="0" fontId="0" fillId="0" borderId="0" xfId="0" applyFont="1" applyAlignment="1" applyProtection="1"/>
    <xf numFmtId="0" fontId="35" fillId="16" borderId="0" xfId="0" applyFont="1" applyFill="1" applyBorder="1" applyAlignment="1" applyProtection="1">
      <alignment vertical="center" wrapText="1"/>
    </xf>
    <xf numFmtId="0" fontId="35" fillId="0" borderId="41" xfId="0" applyFont="1" applyFill="1" applyBorder="1" applyAlignment="1" applyProtection="1">
      <alignment horizontal="right" vertical="center" wrapText="1"/>
    </xf>
    <xf numFmtId="14" fontId="37" fillId="16" borderId="0" xfId="0" applyNumberFormat="1" applyFont="1" applyFill="1" applyBorder="1" applyAlignment="1" applyProtection="1">
      <alignment vertical="center"/>
    </xf>
    <xf numFmtId="172" fontId="37" fillId="0" borderId="0" xfId="0" applyNumberFormat="1" applyFont="1" applyFill="1" applyBorder="1" applyAlignment="1" applyProtection="1">
      <alignment horizontal="center" vertical="center"/>
    </xf>
    <xf numFmtId="167" fontId="37" fillId="0" borderId="0" xfId="0" applyNumberFormat="1" applyFont="1" applyFill="1" applyBorder="1" applyAlignment="1" applyProtection="1">
      <alignment horizontal="center" vertical="center" wrapText="1"/>
    </xf>
    <xf numFmtId="1" fontId="37" fillId="0" borderId="0" xfId="0" applyNumberFormat="1" applyFont="1" applyFill="1" applyBorder="1" applyAlignment="1" applyProtection="1">
      <alignment horizontal="center" vertical="center" wrapText="1"/>
    </xf>
    <xf numFmtId="44" fontId="76" fillId="16" borderId="32" xfId="0" applyNumberFormat="1" applyFont="1" applyFill="1" applyBorder="1" applyAlignment="1" applyProtection="1">
      <alignment horizontal="center"/>
    </xf>
    <xf numFmtId="167" fontId="49" fillId="0" borderId="0" xfId="0" applyNumberFormat="1" applyFont="1" applyBorder="1" applyAlignment="1" applyProtection="1">
      <alignment horizontal="center" vertical="center" wrapText="1"/>
    </xf>
    <xf numFmtId="167" fontId="33" fillId="0" borderId="0" xfId="0" applyNumberFormat="1" applyFont="1" applyBorder="1" applyAlignment="1" applyProtection="1">
      <alignment horizontal="center" vertical="center" wrapText="1"/>
    </xf>
    <xf numFmtId="49" fontId="35" fillId="5" borderId="0" xfId="0" applyNumberFormat="1" applyFont="1" applyFill="1" applyBorder="1" applyAlignment="1" applyProtection="1"/>
    <xf numFmtId="49" fontId="11" fillId="10" borderId="0" xfId="0" applyNumberFormat="1" applyFont="1" applyFill="1" applyBorder="1" applyAlignment="1" applyProtection="1"/>
    <xf numFmtId="173" fontId="42" fillId="0" borderId="0" xfId="0" applyNumberFormat="1" applyFont="1" applyFill="1" applyBorder="1" applyAlignment="1" applyProtection="1">
      <alignment horizontal="center" vertical="center"/>
    </xf>
    <xf numFmtId="2" fontId="0" fillId="0" borderId="0" xfId="0" applyNumberFormat="1" applyProtection="1"/>
    <xf numFmtId="4" fontId="35" fillId="15" borderId="1" xfId="0" applyNumberFormat="1" applyFont="1" applyFill="1" applyBorder="1" applyAlignment="1" applyProtection="1">
      <alignment horizontal="center" vertical="center"/>
      <protection locked="0"/>
    </xf>
    <xf numFmtId="10" fontId="63" fillId="0" borderId="49" xfId="0" applyNumberFormat="1" applyFont="1" applyBorder="1" applyAlignment="1" applyProtection="1">
      <alignment horizontal="left" vertical="center" wrapText="1"/>
    </xf>
    <xf numFmtId="0" fontId="35" fillId="25" borderId="0" xfId="0" applyFont="1" applyFill="1" applyBorder="1" applyAlignment="1" applyProtection="1">
      <alignment horizontal="center" vertical="center"/>
    </xf>
    <xf numFmtId="10" fontId="66" fillId="25" borderId="0" xfId="0" applyNumberFormat="1" applyFont="1" applyFill="1" applyBorder="1" applyAlignment="1" applyProtection="1">
      <alignment horizontal="left" vertical="center"/>
    </xf>
    <xf numFmtId="10" fontId="66" fillId="0" borderId="0" xfId="0" applyNumberFormat="1" applyFont="1" applyAlignment="1" applyProtection="1">
      <alignment horizontal="left" vertical="center"/>
    </xf>
    <xf numFmtId="4" fontId="39" fillId="0" borderId="0" xfId="0" applyNumberFormat="1" applyFont="1" applyProtection="1"/>
    <xf numFmtId="0" fontId="35" fillId="25" borderId="0" xfId="0" applyFont="1" applyFill="1" applyBorder="1" applyAlignment="1" applyProtection="1">
      <alignment vertical="center"/>
    </xf>
    <xf numFmtId="165" fontId="37" fillId="25" borderId="0" xfId="0" applyNumberFormat="1" applyFont="1" applyFill="1" applyBorder="1" applyAlignment="1" applyProtection="1">
      <alignment horizontal="center" vertical="center"/>
    </xf>
    <xf numFmtId="0" fontId="63" fillId="25" borderId="0" xfId="0" applyFont="1" applyFill="1" applyBorder="1" applyAlignment="1" applyProtection="1">
      <alignment vertical="center"/>
    </xf>
    <xf numFmtId="0" fontId="72" fillId="25" borderId="0" xfId="0" applyFont="1" applyFill="1" applyBorder="1" applyAlignment="1" applyProtection="1">
      <alignment horizontal="right" vertical="center" wrapText="1"/>
    </xf>
    <xf numFmtId="4" fontId="71" fillId="0" borderId="0" xfId="0" applyNumberFormat="1" applyFont="1" applyFill="1" applyBorder="1" applyAlignment="1" applyProtection="1">
      <alignment horizontal="right" vertical="center" wrapText="1"/>
    </xf>
    <xf numFmtId="10" fontId="63" fillId="25" borderId="0" xfId="0" applyNumberFormat="1" applyFont="1" applyFill="1" applyBorder="1" applyAlignment="1" applyProtection="1">
      <alignment horizontal="left" vertical="center"/>
    </xf>
    <xf numFmtId="10" fontId="63" fillId="0" borderId="0" xfId="0" applyNumberFormat="1" applyFont="1" applyAlignment="1" applyProtection="1">
      <alignment horizontal="left" vertical="center"/>
    </xf>
    <xf numFmtId="10" fontId="63" fillId="0" borderId="0" xfId="0" applyNumberFormat="1" applyFont="1" applyBorder="1" applyAlignment="1" applyProtection="1">
      <alignment horizontal="left" vertical="center"/>
    </xf>
    <xf numFmtId="0" fontId="33" fillId="25" borderId="0" xfId="0" applyFont="1" applyFill="1" applyBorder="1" applyAlignment="1" applyProtection="1">
      <alignment horizontal="right" vertical="center" wrapText="1"/>
    </xf>
    <xf numFmtId="4" fontId="35" fillId="0" borderId="0" xfId="0" applyNumberFormat="1" applyFont="1" applyFill="1" applyBorder="1" applyAlignment="1" applyProtection="1">
      <alignment horizontal="center" vertical="center" wrapText="1"/>
    </xf>
    <xf numFmtId="4" fontId="0" fillId="0" borderId="0" xfId="0" applyNumberFormat="1" applyProtection="1"/>
    <xf numFmtId="0" fontId="63" fillId="0" borderId="49" xfId="0" applyFont="1" applyBorder="1" applyAlignment="1" applyProtection="1">
      <alignment horizontal="left" vertical="center" wrapText="1"/>
    </xf>
    <xf numFmtId="10" fontId="66" fillId="0" borderId="49" xfId="0" applyNumberFormat="1" applyFont="1" applyFill="1" applyBorder="1" applyAlignment="1" applyProtection="1">
      <alignment horizontal="left" vertical="center" wrapText="1"/>
    </xf>
    <xf numFmtId="0" fontId="64" fillId="0" borderId="4" xfId="0" applyFont="1" applyBorder="1" applyAlignment="1" applyProtection="1">
      <alignment vertical="center" wrapText="1"/>
    </xf>
    <xf numFmtId="0" fontId="63" fillId="0" borderId="4" xfId="0" quotePrefix="1" applyFont="1" applyBorder="1" applyAlignment="1" applyProtection="1">
      <alignment vertical="center" wrapText="1"/>
    </xf>
    <xf numFmtId="0" fontId="63" fillId="0" borderId="3" xfId="0" applyFont="1" applyBorder="1" applyAlignment="1" applyProtection="1">
      <alignment vertical="center" wrapText="1"/>
    </xf>
    <xf numFmtId="165" fontId="39" fillId="0" borderId="0" xfId="0" applyNumberFormat="1" applyFont="1" applyProtection="1"/>
    <xf numFmtId="4" fontId="39" fillId="26" borderId="48" xfId="0" applyNumberFormat="1" applyFont="1" applyFill="1" applyBorder="1" applyAlignment="1" applyProtection="1">
      <alignment horizontal="right" vertical="center"/>
      <protection locked="0"/>
    </xf>
    <xf numFmtId="4" fontId="37" fillId="26" borderId="49" xfId="0" applyNumberFormat="1" applyFont="1" applyFill="1" applyBorder="1" applyAlignment="1" applyProtection="1">
      <alignment horizontal="right" vertical="center"/>
      <protection locked="0"/>
    </xf>
    <xf numFmtId="0" fontId="39" fillId="0" borderId="33" xfId="0" applyFont="1" applyBorder="1" applyProtection="1"/>
    <xf numFmtId="0" fontId="0" fillId="0" borderId="33" xfId="0" applyBorder="1" applyProtection="1"/>
    <xf numFmtId="0" fontId="39" fillId="0" borderId="0" xfId="0" applyFont="1" applyBorder="1" applyAlignment="1" applyProtection="1">
      <alignment horizontal="left"/>
    </xf>
    <xf numFmtId="0" fontId="34" fillId="0" borderId="3" xfId="0" applyFont="1" applyBorder="1" applyAlignment="1" applyProtection="1">
      <alignment horizontal="center" vertical="center"/>
    </xf>
    <xf numFmtId="1" fontId="39" fillId="3" borderId="3" xfId="0" applyNumberFormat="1" applyFont="1" applyFill="1" applyBorder="1" applyAlignment="1" applyProtection="1">
      <alignment horizontal="center" vertical="center"/>
    </xf>
    <xf numFmtId="0" fontId="39" fillId="0" borderId="32" xfId="0" applyFont="1" applyBorder="1" applyProtection="1"/>
    <xf numFmtId="0" fontId="0" fillId="0" borderId="0" xfId="0" applyBorder="1" applyAlignment="1" applyProtection="1"/>
    <xf numFmtId="0" fontId="39" fillId="0" borderId="2" xfId="0" applyFont="1" applyBorder="1" applyAlignment="1" applyProtection="1">
      <alignment horizontal="center" vertical="center"/>
    </xf>
    <xf numFmtId="0" fontId="39" fillId="7" borderId="3" xfId="0" applyFont="1" applyFill="1" applyBorder="1" applyAlignment="1" applyProtection="1">
      <alignment horizontal="center" vertical="center"/>
    </xf>
    <xf numFmtId="0" fontId="4" fillId="0" borderId="0" xfId="2" applyFont="1" applyProtection="1"/>
    <xf numFmtId="0" fontId="39" fillId="0" borderId="3" xfId="0" applyFont="1" applyBorder="1" applyAlignment="1" applyProtection="1">
      <alignment horizontal="center" vertical="center"/>
    </xf>
    <xf numFmtId="0" fontId="39" fillId="0" borderId="51" xfId="0" applyFont="1" applyBorder="1" applyAlignment="1" applyProtection="1">
      <alignment horizontal="left"/>
    </xf>
    <xf numFmtId="0" fontId="39" fillId="0" borderId="41" xfId="0" applyFont="1" applyBorder="1" applyAlignment="1" applyProtection="1">
      <alignment horizontal="left"/>
    </xf>
    <xf numFmtId="0" fontId="34" fillId="0" borderId="3" xfId="0" applyFont="1" applyBorder="1" applyAlignment="1" applyProtection="1">
      <alignment horizontal="center"/>
    </xf>
    <xf numFmtId="1" fontId="39" fillId="3" borderId="3" xfId="0" applyNumberFormat="1" applyFont="1" applyFill="1" applyBorder="1" applyAlignment="1" applyProtection="1">
      <alignment horizontal="center"/>
    </xf>
    <xf numFmtId="0" fontId="39" fillId="0" borderId="3" xfId="0" applyFont="1" applyFill="1" applyBorder="1" applyAlignment="1" applyProtection="1">
      <alignment horizontal="center" vertical="center"/>
    </xf>
    <xf numFmtId="0" fontId="9" fillId="0" borderId="3" xfId="2" applyFont="1" applyBorder="1" applyProtection="1"/>
    <xf numFmtId="0" fontId="0" fillId="0" borderId="3" xfId="0" applyBorder="1" applyProtection="1"/>
    <xf numFmtId="173" fontId="0" fillId="0" borderId="0" xfId="0" applyNumberFormat="1" applyProtection="1"/>
    <xf numFmtId="0" fontId="0" fillId="0" borderId="34" xfId="0" applyBorder="1" applyProtection="1"/>
    <xf numFmtId="9" fontId="39" fillId="22" borderId="3" xfId="0" applyNumberFormat="1" applyFont="1" applyFill="1" applyBorder="1" applyAlignment="1" applyProtection="1">
      <alignment horizontal="center" vertical="center"/>
      <protection locked="0"/>
    </xf>
    <xf numFmtId="2" fontId="39" fillId="22" borderId="3" xfId="0" applyNumberFormat="1" applyFont="1" applyFill="1" applyBorder="1" applyAlignment="1" applyProtection="1">
      <alignment horizontal="center" vertical="center"/>
      <protection locked="0"/>
    </xf>
    <xf numFmtId="173" fontId="39" fillId="22" borderId="3" xfId="2" applyNumberFormat="1" applyFont="1" applyFill="1" applyBorder="1" applyAlignment="1" applyProtection="1">
      <alignment horizontal="center" vertical="center"/>
      <protection locked="0"/>
    </xf>
    <xf numFmtId="0" fontId="39" fillId="22" borderId="3" xfId="2" quotePrefix="1" applyFont="1" applyFill="1" applyBorder="1" applyAlignment="1" applyProtection="1">
      <alignment horizontal="center" vertical="center" wrapText="1"/>
      <protection locked="0"/>
    </xf>
    <xf numFmtId="0" fontId="39" fillId="22" borderId="3" xfId="2" quotePrefix="1" applyFont="1" applyFill="1" applyBorder="1" applyAlignment="1" applyProtection="1">
      <alignment horizontal="justify" vertical="center" wrapText="1"/>
      <protection locked="0"/>
    </xf>
    <xf numFmtId="0" fontId="39" fillId="22" borderId="3" xfId="2" applyFont="1" applyFill="1" applyBorder="1" applyAlignment="1" applyProtection="1">
      <alignment horizontal="center" vertical="center" wrapText="1"/>
      <protection locked="0"/>
    </xf>
    <xf numFmtId="0" fontId="39" fillId="22" borderId="3" xfId="2" applyFont="1" applyFill="1" applyBorder="1" applyAlignment="1" applyProtection="1">
      <alignment horizontal="justify" vertical="center" wrapText="1"/>
      <protection locked="0"/>
    </xf>
    <xf numFmtId="0" fontId="6" fillId="0" borderId="0" xfId="2" applyFont="1" applyProtection="1"/>
    <xf numFmtId="0" fontId="34" fillId="5" borderId="0" xfId="2" applyFont="1" applyFill="1" applyBorder="1" applyAlignment="1" applyProtection="1">
      <alignment horizontal="center"/>
    </xf>
    <xf numFmtId="0" fontId="39" fillId="0" borderId="0" xfId="2" applyFont="1" applyBorder="1" applyProtection="1"/>
    <xf numFmtId="0" fontId="39" fillId="0" borderId="0" xfId="2" applyFont="1" applyBorder="1" applyAlignment="1" applyProtection="1">
      <alignment vertical="center" wrapText="1"/>
    </xf>
    <xf numFmtId="0" fontId="34" fillId="5" borderId="3" xfId="2" applyFont="1" applyFill="1" applyBorder="1" applyAlignment="1" applyProtection="1">
      <alignment horizontal="center" vertical="center"/>
    </xf>
    <xf numFmtId="0" fontId="34" fillId="5" borderId="3" xfId="2" applyFont="1" applyFill="1" applyBorder="1" applyAlignment="1" applyProtection="1">
      <alignment horizontal="center" vertical="center" wrapText="1"/>
    </xf>
    <xf numFmtId="0" fontId="34" fillId="5" borderId="1" xfId="2" applyFont="1" applyFill="1" applyBorder="1" applyAlignment="1" applyProtection="1">
      <alignment horizontal="center" vertical="center" wrapText="1"/>
    </xf>
    <xf numFmtId="0" fontId="34" fillId="0" borderId="20" xfId="2" applyFont="1" applyBorder="1" applyAlignment="1" applyProtection="1">
      <alignment horizontal="center" vertical="center"/>
    </xf>
    <xf numFmtId="4" fontId="37" fillId="7" borderId="3" xfId="2" applyNumberFormat="1" applyFont="1" applyFill="1" applyBorder="1" applyAlignment="1" applyProtection="1">
      <alignment horizontal="left" vertical="center" wrapText="1"/>
    </xf>
    <xf numFmtId="0" fontId="34" fillId="7" borderId="1" xfId="2" applyFont="1" applyFill="1" applyBorder="1" applyAlignment="1" applyProtection="1">
      <alignment horizontal="center" vertical="center"/>
    </xf>
    <xf numFmtId="4" fontId="34" fillId="5" borderId="20" xfId="2" applyNumberFormat="1" applyFont="1" applyFill="1" applyBorder="1" applyAlignment="1" applyProtection="1">
      <alignment horizontal="right" vertical="center" indent="1"/>
    </xf>
    <xf numFmtId="4" fontId="37" fillId="0" borderId="3" xfId="2" applyNumberFormat="1" applyFont="1" applyFill="1" applyBorder="1" applyAlignment="1" applyProtection="1">
      <alignment horizontal="left" vertical="center" wrapText="1"/>
    </xf>
    <xf numFmtId="0" fontId="34" fillId="0" borderId="1" xfId="2" applyFont="1" applyFill="1" applyBorder="1" applyAlignment="1" applyProtection="1">
      <alignment horizontal="center" vertical="center"/>
    </xf>
    <xf numFmtId="0" fontId="34" fillId="7" borderId="3" xfId="2" applyFont="1" applyFill="1" applyBorder="1" applyAlignment="1" applyProtection="1">
      <alignment horizontal="center" vertical="center"/>
    </xf>
    <xf numFmtId="4" fontId="34" fillId="5" borderId="0" xfId="2" applyNumberFormat="1" applyFont="1" applyFill="1" applyBorder="1" applyAlignment="1" applyProtection="1">
      <alignment horizontal="right" vertical="center" indent="1"/>
    </xf>
    <xf numFmtId="0" fontId="34" fillId="0" borderId="3" xfId="2" applyFont="1" applyFill="1" applyBorder="1" applyAlignment="1" applyProtection="1">
      <alignment horizontal="center" vertical="center"/>
    </xf>
    <xf numFmtId="4" fontId="6" fillId="0" borderId="0" xfId="2" applyNumberFormat="1" applyFont="1" applyFill="1" applyBorder="1" applyAlignment="1" applyProtection="1">
      <alignment horizontal="center" vertical="center"/>
    </xf>
    <xf numFmtId="4" fontId="6" fillId="5" borderId="0" xfId="2" applyNumberFormat="1" applyFont="1" applyFill="1" applyBorder="1" applyAlignment="1" applyProtection="1">
      <alignment horizontal="center" vertical="center"/>
    </xf>
    <xf numFmtId="4" fontId="6" fillId="5" borderId="0" xfId="2" applyNumberFormat="1" applyFont="1" applyFill="1" applyBorder="1" applyAlignment="1" applyProtection="1">
      <alignment vertical="center"/>
    </xf>
    <xf numFmtId="0" fontId="34" fillId="6" borderId="3" xfId="2" applyFont="1" applyFill="1" applyBorder="1" applyAlignment="1" applyProtection="1">
      <alignment horizontal="center" vertical="center" wrapText="1"/>
    </xf>
    <xf numFmtId="0" fontId="34" fillId="2" borderId="3" xfId="2" applyFont="1" applyFill="1" applyBorder="1" applyAlignment="1" applyProtection="1">
      <alignment horizontal="center" vertical="center" wrapText="1"/>
    </xf>
    <xf numFmtId="4" fontId="6" fillId="2" borderId="0" xfId="2" applyNumberFormat="1" applyFont="1" applyFill="1" applyBorder="1" applyAlignment="1" applyProtection="1">
      <alignment vertical="center"/>
    </xf>
    <xf numFmtId="10" fontId="39" fillId="5" borderId="2" xfId="1" applyNumberFormat="1" applyFont="1" applyFill="1" applyBorder="1" applyAlignment="1" applyProtection="1">
      <alignment horizontal="center" vertical="center" wrapText="1"/>
    </xf>
    <xf numFmtId="0" fontId="39" fillId="0" borderId="3" xfId="2" applyFont="1" applyBorder="1" applyAlignment="1" applyProtection="1">
      <alignment horizontal="center"/>
    </xf>
    <xf numFmtId="0" fontId="37" fillId="7" borderId="3" xfId="2" applyFont="1" applyFill="1" applyBorder="1" applyAlignment="1" applyProtection="1">
      <alignment horizontal="center" vertical="center"/>
    </xf>
    <xf numFmtId="4" fontId="37" fillId="7" borderId="3" xfId="2" applyNumberFormat="1" applyFont="1" applyFill="1" applyBorder="1" applyAlignment="1" applyProtection="1">
      <alignment horizontal="right" vertical="center" indent="2"/>
    </xf>
    <xf numFmtId="4" fontId="39" fillId="7" borderId="3" xfId="2" applyNumberFormat="1" applyFont="1" applyFill="1" applyBorder="1" applyAlignment="1" applyProtection="1">
      <alignment horizontal="right" vertical="center" indent="2"/>
    </xf>
    <xf numFmtId="4" fontId="34" fillId="7" borderId="3" xfId="2" applyNumberFormat="1" applyFont="1" applyFill="1" applyBorder="1" applyAlignment="1" applyProtection="1">
      <alignment horizontal="right" vertical="center" indent="2"/>
    </xf>
    <xf numFmtId="4" fontId="37" fillId="0" borderId="3" xfId="2" applyNumberFormat="1" applyFont="1" applyFill="1" applyBorder="1" applyAlignment="1" applyProtection="1">
      <alignment horizontal="right" vertical="center" indent="2"/>
    </xf>
    <xf numFmtId="4" fontId="39" fillId="5" borderId="3" xfId="2" applyNumberFormat="1" applyFont="1" applyFill="1" applyBorder="1" applyAlignment="1" applyProtection="1">
      <alignment horizontal="right" vertical="center" indent="2"/>
    </xf>
    <xf numFmtId="4" fontId="34" fillId="5" borderId="3" xfId="2" applyNumberFormat="1" applyFont="1" applyFill="1" applyBorder="1" applyAlignment="1" applyProtection="1">
      <alignment horizontal="right" vertical="center" indent="2"/>
    </xf>
    <xf numFmtId="4" fontId="39" fillId="0" borderId="3" xfId="2" applyNumberFormat="1" applyFont="1" applyFill="1" applyBorder="1" applyAlignment="1" applyProtection="1">
      <alignment horizontal="right" vertical="center" indent="2"/>
    </xf>
    <xf numFmtId="4" fontId="34" fillId="0" borderId="3" xfId="2" applyNumberFormat="1" applyFont="1" applyFill="1" applyBorder="1" applyAlignment="1" applyProtection="1">
      <alignment horizontal="right" vertical="center" indent="2"/>
    </xf>
    <xf numFmtId="0" fontId="37" fillId="0" borderId="0" xfId="2" applyFont="1" applyFill="1" applyBorder="1" applyAlignment="1" applyProtection="1">
      <alignment horizontal="center" vertical="center"/>
    </xf>
    <xf numFmtId="4" fontId="37" fillId="0" borderId="0" xfId="2" applyNumberFormat="1" applyFont="1" applyFill="1" applyBorder="1" applyAlignment="1" applyProtection="1">
      <alignment horizontal="left" vertical="center" wrapText="1"/>
    </xf>
    <xf numFmtId="4" fontId="37" fillId="0" borderId="0" xfId="2" applyNumberFormat="1" applyFont="1" applyFill="1" applyBorder="1" applyAlignment="1" applyProtection="1">
      <alignment horizontal="right" vertical="center" indent="2"/>
    </xf>
    <xf numFmtId="4" fontId="39" fillId="5" borderId="0" xfId="2" applyNumberFormat="1" applyFont="1" applyFill="1" applyBorder="1" applyAlignment="1" applyProtection="1">
      <alignment horizontal="right" vertical="center" indent="2"/>
    </xf>
    <xf numFmtId="4" fontId="34" fillId="5" borderId="0" xfId="2" applyNumberFormat="1" applyFont="1" applyFill="1" applyBorder="1" applyAlignment="1" applyProtection="1">
      <alignment horizontal="right" vertical="center" indent="2"/>
    </xf>
    <xf numFmtId="4" fontId="37" fillId="0" borderId="0" xfId="2" applyNumberFormat="1" applyFont="1" applyFill="1" applyBorder="1" applyAlignment="1" applyProtection="1">
      <alignment horizontal="center" vertical="center" wrapText="1"/>
    </xf>
    <xf numFmtId="4" fontId="37" fillId="0" borderId="0" xfId="2" applyNumberFormat="1" applyFont="1" applyFill="1" applyBorder="1" applyAlignment="1" applyProtection="1">
      <alignment horizontal="center" vertical="center"/>
    </xf>
    <xf numFmtId="4" fontId="39" fillId="5" borderId="0" xfId="2" applyNumberFormat="1" applyFont="1" applyFill="1" applyBorder="1" applyAlignment="1" applyProtection="1">
      <alignment vertical="center"/>
    </xf>
    <xf numFmtId="4" fontId="39" fillId="5" borderId="0" xfId="2" applyNumberFormat="1" applyFont="1" applyFill="1" applyBorder="1" applyAlignment="1" applyProtection="1">
      <alignment horizontal="center" vertical="center"/>
    </xf>
    <xf numFmtId="4" fontId="34" fillId="5" borderId="0" xfId="2" applyNumberFormat="1" applyFont="1" applyFill="1" applyBorder="1" applyAlignment="1" applyProtection="1">
      <alignment horizontal="center" vertical="center"/>
    </xf>
    <xf numFmtId="0" fontId="34" fillId="8" borderId="3" xfId="2" applyFont="1" applyFill="1" applyBorder="1" applyAlignment="1" applyProtection="1">
      <alignment horizontal="center" vertical="center" wrapText="1"/>
    </xf>
    <xf numFmtId="4" fontId="37" fillId="5" borderId="0" xfId="2" applyNumberFormat="1" applyFont="1" applyFill="1" applyBorder="1" applyAlignment="1" applyProtection="1">
      <alignment horizontal="right" vertical="center" indent="2"/>
    </xf>
    <xf numFmtId="0" fontId="39" fillId="0" borderId="0" xfId="2" applyFont="1" applyProtection="1"/>
    <xf numFmtId="0" fontId="6" fillId="0" borderId="0" xfId="2" applyFont="1" applyFill="1" applyAlignment="1" applyProtection="1">
      <alignment horizontal="left" vertical="center"/>
    </xf>
    <xf numFmtId="0" fontId="51" fillId="5" borderId="0" xfId="2" applyFont="1" applyFill="1" applyBorder="1" applyAlignment="1" applyProtection="1">
      <alignment horizontal="left"/>
    </xf>
    <xf numFmtId="0" fontId="34" fillId="0" borderId="0" xfId="0" applyFont="1" applyBorder="1" applyAlignment="1" applyProtection="1">
      <alignment horizontal="left" vertical="center" wrapText="1"/>
    </xf>
    <xf numFmtId="4" fontId="39" fillId="13" borderId="0" xfId="0" applyNumberFormat="1" applyFont="1" applyFill="1" applyBorder="1" applyAlignment="1" applyProtection="1">
      <alignment horizontal="center" vertical="center"/>
    </xf>
    <xf numFmtId="4" fontId="23" fillId="13" borderId="0" xfId="0" applyNumberFormat="1" applyFont="1" applyFill="1" applyBorder="1" applyAlignment="1" applyProtection="1">
      <alignment horizontal="center" vertical="center"/>
    </xf>
    <xf numFmtId="4" fontId="23" fillId="13" borderId="0" xfId="0" applyNumberFormat="1" applyFont="1" applyFill="1" applyBorder="1" applyAlignment="1" applyProtection="1">
      <alignment vertical="center"/>
    </xf>
    <xf numFmtId="0" fontId="39" fillId="5" borderId="0" xfId="2" applyFont="1" applyFill="1" applyAlignment="1" applyProtection="1">
      <alignment vertical="center" wrapText="1"/>
    </xf>
    <xf numFmtId="0" fontId="6" fillId="0" borderId="0" xfId="2" applyFill="1" applyAlignment="1" applyProtection="1">
      <alignment horizontal="left" vertical="center"/>
    </xf>
    <xf numFmtId="0" fontId="7" fillId="0" borderId="0" xfId="2" applyFont="1" applyFill="1" applyAlignment="1" applyProtection="1">
      <alignment vertical="center"/>
    </xf>
    <xf numFmtId="2" fontId="6" fillId="0" borderId="0" xfId="2" applyNumberFormat="1" applyFont="1" applyFill="1" applyAlignment="1" applyProtection="1">
      <alignment vertical="center"/>
    </xf>
    <xf numFmtId="0" fontId="39" fillId="0" borderId="0" xfId="2" applyFont="1" applyBorder="1" applyAlignment="1" applyProtection="1">
      <alignment horizontal="left" vertical="center" wrapText="1"/>
    </xf>
    <xf numFmtId="0" fontId="6" fillId="0" borderId="0" xfId="2" applyFont="1" applyAlignment="1" applyProtection="1">
      <alignment horizontal="left" vertical="center" wrapText="1"/>
    </xf>
    <xf numFmtId="0" fontId="6" fillId="0" borderId="0" xfId="2" applyFont="1" applyAlignment="1" applyProtection="1">
      <alignment horizontal="left" vertical="center"/>
    </xf>
    <xf numFmtId="0" fontId="7" fillId="0" borderId="0" xfId="2" applyFont="1" applyProtection="1"/>
    <xf numFmtId="2" fontId="6" fillId="0" borderId="0" xfId="2" applyNumberFormat="1" applyFont="1" applyProtection="1"/>
    <xf numFmtId="0" fontId="6" fillId="0" borderId="0" xfId="2" applyFont="1" applyAlignment="1" applyProtection="1">
      <alignment vertical="center" wrapText="1"/>
    </xf>
    <xf numFmtId="0" fontId="13" fillId="0" borderId="0" xfId="2" applyFont="1" applyProtection="1"/>
    <xf numFmtId="0" fontId="14" fillId="0" borderId="0" xfId="2" applyFont="1" applyAlignment="1" applyProtection="1">
      <alignment vertical="center" wrapText="1"/>
    </xf>
    <xf numFmtId="10" fontId="63" fillId="0" borderId="49" xfId="0" applyNumberFormat="1" applyFont="1" applyFill="1" applyBorder="1" applyAlignment="1" applyProtection="1">
      <alignment horizontal="left" vertical="center" wrapText="1"/>
    </xf>
    <xf numFmtId="10" fontId="66" fillId="38" borderId="3" xfId="0" applyNumberFormat="1" applyFont="1" applyFill="1" applyBorder="1" applyAlignment="1" applyProtection="1">
      <alignment horizontal="justify" vertical="center"/>
      <protection locked="0"/>
    </xf>
    <xf numFmtId="10" fontId="66" fillId="38" borderId="49" xfId="0" applyNumberFormat="1" applyFont="1" applyFill="1" applyBorder="1" applyAlignment="1" applyProtection="1">
      <alignment horizontal="left" vertical="center" wrapText="1"/>
      <protection locked="0"/>
    </xf>
    <xf numFmtId="10" fontId="66" fillId="38" borderId="3" xfId="0" applyNumberFormat="1" applyFont="1" applyFill="1" applyBorder="1" applyAlignment="1" applyProtection="1">
      <alignment horizontal="left" vertical="center" wrapText="1"/>
      <protection locked="0"/>
    </xf>
    <xf numFmtId="10" fontId="66" fillId="38" borderId="3" xfId="0" applyNumberFormat="1" applyFont="1" applyFill="1" applyBorder="1" applyAlignment="1" applyProtection="1">
      <alignment horizontal="justify" vertical="center" wrapText="1"/>
      <protection locked="0"/>
    </xf>
    <xf numFmtId="10" fontId="63" fillId="38" borderId="49" xfId="0" applyNumberFormat="1" applyFont="1" applyFill="1" applyBorder="1" applyAlignment="1" applyProtection="1">
      <alignment horizontal="left" vertical="center" wrapText="1"/>
      <protection locked="0"/>
    </xf>
    <xf numFmtId="0" fontId="39" fillId="0" borderId="0" xfId="0" applyFont="1" applyFill="1" applyBorder="1" applyProtection="1"/>
    <xf numFmtId="0" fontId="39" fillId="5" borderId="0" xfId="2" applyFont="1" applyFill="1" applyBorder="1" applyAlignment="1" applyProtection="1">
      <alignment horizontal="center" vertical="center"/>
    </xf>
    <xf numFmtId="0" fontId="39" fillId="0" borderId="0" xfId="2" applyFont="1" applyAlignment="1" applyProtection="1">
      <alignment vertical="top"/>
    </xf>
    <xf numFmtId="0" fontId="0" fillId="0" borderId="0" xfId="0" applyAlignment="1" applyProtection="1">
      <alignment vertical="top"/>
    </xf>
    <xf numFmtId="173" fontId="39" fillId="5" borderId="0" xfId="2" applyNumberFormat="1" applyFont="1" applyFill="1" applyBorder="1" applyAlignment="1" applyProtection="1">
      <alignment horizontal="right" vertical="center" indent="1"/>
    </xf>
    <xf numFmtId="1" fontId="39" fillId="0" borderId="0" xfId="2" applyNumberFormat="1" applyFont="1" applyFill="1" applyBorder="1" applyAlignment="1" applyProtection="1">
      <alignment horizontal="center" vertical="center" wrapText="1"/>
    </xf>
    <xf numFmtId="173" fontId="39" fillId="0" borderId="0" xfId="2" applyNumberFormat="1" applyFont="1" applyFill="1" applyBorder="1" applyAlignment="1" applyProtection="1">
      <alignment horizontal="right" vertical="center" indent="1"/>
    </xf>
    <xf numFmtId="1" fontId="39" fillId="5" borderId="20" xfId="2" applyNumberFormat="1" applyFont="1" applyFill="1" applyBorder="1" applyAlignment="1" applyProtection="1">
      <alignment horizontal="center" vertical="center" wrapText="1"/>
    </xf>
    <xf numFmtId="167" fontId="39" fillId="5" borderId="0" xfId="2" applyNumberFormat="1" applyFont="1" applyFill="1" applyBorder="1" applyAlignment="1" applyProtection="1">
      <alignment vertical="center" wrapText="1"/>
    </xf>
    <xf numFmtId="0" fontId="54" fillId="0" borderId="20" xfId="2" applyFont="1" applyFill="1" applyBorder="1" applyAlignment="1" applyProtection="1">
      <alignment horizontal="center" vertical="center" wrapText="1"/>
    </xf>
    <xf numFmtId="0" fontId="39" fillId="0" borderId="0" xfId="2" applyFont="1" applyAlignment="1" applyProtection="1">
      <alignment horizontal="center" vertical="top" wrapText="1"/>
    </xf>
    <xf numFmtId="0" fontId="39" fillId="0" borderId="0" xfId="2" applyFont="1" applyAlignment="1" applyProtection="1">
      <alignment horizontal="center" vertical="center" wrapText="1"/>
    </xf>
    <xf numFmtId="0" fontId="67" fillId="0" borderId="72" xfId="0" applyFont="1" applyFill="1" applyBorder="1" applyAlignment="1" applyProtection="1">
      <alignment horizontal="center"/>
    </xf>
    <xf numFmtId="0" fontId="97" fillId="0" borderId="3" xfId="2" applyFont="1" applyFill="1" applyBorder="1" applyAlignment="1" applyProtection="1">
      <alignment horizontal="center"/>
    </xf>
    <xf numFmtId="0" fontId="69" fillId="0" borderId="27" xfId="3" applyFont="1" applyFill="1" applyBorder="1" applyAlignment="1" applyProtection="1"/>
    <xf numFmtId="0" fontId="34" fillId="5" borderId="0" xfId="0" applyFont="1" applyFill="1" applyBorder="1" applyAlignment="1" applyProtection="1">
      <alignment horizontal="left" vertical="center" wrapText="1"/>
    </xf>
    <xf numFmtId="0" fontId="24" fillId="0" borderId="0" xfId="0" applyFont="1" applyBorder="1" applyAlignment="1" applyProtection="1">
      <alignment horizontal="center" vertical="center" wrapText="1"/>
    </xf>
    <xf numFmtId="0" fontId="51" fillId="0" borderId="0" xfId="4" applyFont="1" applyBorder="1" applyProtection="1"/>
    <xf numFmtId="0" fontId="11" fillId="25" borderId="0" xfId="0" applyFont="1" applyFill="1" applyBorder="1" applyAlignment="1">
      <alignment horizontal="left" vertical="center"/>
    </xf>
    <xf numFmtId="0" fontId="51" fillId="0" borderId="0" xfId="4" applyFont="1" applyBorder="1" applyAlignment="1" applyProtection="1">
      <alignment vertical="center"/>
    </xf>
    <xf numFmtId="0" fontId="6" fillId="35" borderId="0" xfId="2" applyFont="1" applyFill="1" applyBorder="1" applyAlignment="1" applyProtection="1">
      <alignment vertical="center" wrapText="1"/>
    </xf>
    <xf numFmtId="0" fontId="6" fillId="35" borderId="0" xfId="0" applyFont="1" applyFill="1" applyAlignment="1" applyProtection="1">
      <alignment vertical="center"/>
    </xf>
    <xf numFmtId="0" fontId="6" fillId="35" borderId="0" xfId="0" applyFont="1" applyFill="1" applyBorder="1" applyAlignment="1" applyProtection="1">
      <alignment horizontal="left" vertical="center" wrapText="1"/>
    </xf>
    <xf numFmtId="0" fontId="87" fillId="5" borderId="26" xfId="0" applyFont="1" applyFill="1" applyBorder="1" applyAlignment="1" applyProtection="1">
      <alignment horizontal="center" vertical="center"/>
    </xf>
    <xf numFmtId="4" fontId="87" fillId="5" borderId="26" xfId="0" applyNumberFormat="1" applyFont="1" applyFill="1" applyBorder="1" applyAlignment="1" applyProtection="1">
      <alignment horizontal="left" vertical="center" wrapText="1"/>
    </xf>
    <xf numFmtId="4" fontId="29" fillId="33" borderId="26" xfId="0" applyNumberFormat="1" applyFont="1" applyFill="1" applyBorder="1" applyAlignment="1" applyProtection="1">
      <alignment horizontal="center" vertical="center"/>
    </xf>
    <xf numFmtId="4" fontId="58" fillId="0" borderId="26" xfId="0" applyNumberFormat="1" applyFont="1" applyFill="1" applyBorder="1" applyAlignment="1" applyProtection="1">
      <alignment horizontal="center" vertical="center"/>
    </xf>
    <xf numFmtId="0" fontId="83" fillId="0" borderId="0" xfId="0" applyFont="1" applyBorder="1" applyProtection="1"/>
    <xf numFmtId="0" fontId="87" fillId="5" borderId="3" xfId="0" applyFont="1" applyFill="1" applyBorder="1" applyAlignment="1" applyProtection="1">
      <alignment horizontal="left" vertical="center"/>
    </xf>
    <xf numFmtId="1" fontId="39" fillId="22" borderId="4" xfId="0" applyNumberFormat="1" applyFont="1" applyFill="1" applyBorder="1" applyAlignment="1" applyProtection="1">
      <alignment horizontal="center" vertical="center"/>
      <protection locked="0"/>
    </xf>
    <xf numFmtId="1" fontId="39" fillId="22" borderId="3" xfId="0" applyNumberFormat="1" applyFont="1" applyFill="1" applyBorder="1" applyAlignment="1" applyProtection="1">
      <alignment horizontal="center" vertical="center"/>
      <protection locked="0"/>
    </xf>
    <xf numFmtId="1" fontId="39" fillId="0" borderId="3" xfId="0" applyNumberFormat="1" applyFont="1" applyBorder="1" applyAlignment="1" applyProtection="1">
      <alignment horizontal="center" vertical="center"/>
    </xf>
    <xf numFmtId="173" fontId="39" fillId="0" borderId="3" xfId="0" applyNumberFormat="1" applyFont="1" applyBorder="1" applyAlignment="1" applyProtection="1">
      <alignment horizontal="center" vertical="center"/>
    </xf>
    <xf numFmtId="0" fontId="9" fillId="0" borderId="0" xfId="0" applyFont="1" applyProtection="1"/>
    <xf numFmtId="0" fontId="35" fillId="16" borderId="0" xfId="0" applyFont="1" applyFill="1" applyBorder="1" applyProtection="1"/>
    <xf numFmtId="10" fontId="35" fillId="16" borderId="0" xfId="0" applyNumberFormat="1" applyFont="1" applyFill="1" applyBorder="1" applyAlignment="1" applyProtection="1">
      <alignment horizontal="right"/>
    </xf>
    <xf numFmtId="0" fontId="101" fillId="16" borderId="0" xfId="0" applyFont="1" applyFill="1" applyBorder="1" applyAlignment="1" applyProtection="1">
      <alignment horizontal="left" wrapText="1"/>
    </xf>
    <xf numFmtId="0" fontId="49"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9" fillId="0" borderId="0" xfId="0" applyFont="1" applyAlignment="1" applyProtection="1">
      <alignment horizontal="left"/>
    </xf>
    <xf numFmtId="173" fontId="39" fillId="5" borderId="7" xfId="2" applyNumberFormat="1" applyFont="1" applyFill="1" applyBorder="1" applyAlignment="1" applyProtection="1">
      <alignment horizontal="centerContinuous" vertical="center" wrapText="1"/>
    </xf>
    <xf numFmtId="173" fontId="34" fillId="5" borderId="7" xfId="2" applyNumberFormat="1" applyFont="1" applyFill="1" applyBorder="1" applyAlignment="1" applyProtection="1">
      <alignment horizontal="centerContinuous" vertical="center" wrapText="1"/>
    </xf>
    <xf numFmtId="3" fontId="39" fillId="5" borderId="1" xfId="2" applyNumberFormat="1" applyFont="1" applyFill="1" applyBorder="1" applyAlignment="1" applyProtection="1">
      <alignment horizontal="center" vertical="center" wrapText="1"/>
    </xf>
    <xf numFmtId="0" fontId="73" fillId="0" borderId="1" xfId="0" applyFont="1" applyFill="1" applyBorder="1" applyAlignment="1" applyProtection="1">
      <alignment horizontal="right"/>
    </xf>
    <xf numFmtId="173" fontId="37" fillId="0" borderId="5" xfId="2" applyNumberFormat="1" applyFont="1" applyFill="1" applyBorder="1" applyAlignment="1" applyProtection="1">
      <alignment horizontal="right" vertical="center" wrapText="1" indent="1"/>
    </xf>
    <xf numFmtId="173" fontId="35" fillId="5" borderId="5" xfId="2" applyNumberFormat="1" applyFont="1" applyFill="1" applyBorder="1" applyAlignment="1" applyProtection="1">
      <alignment horizontal="center" vertical="center" wrapText="1"/>
    </xf>
    <xf numFmtId="1" fontId="37" fillId="0" borderId="1" xfId="2" applyNumberFormat="1" applyFont="1" applyFill="1" applyBorder="1" applyAlignment="1" applyProtection="1">
      <alignment horizontal="center" vertical="center" wrapText="1"/>
    </xf>
    <xf numFmtId="173" fontId="37" fillId="5" borderId="1" xfId="2" applyNumberFormat="1" applyFont="1" applyFill="1" applyBorder="1" applyAlignment="1" applyProtection="1">
      <alignment horizontal="center" vertical="center" wrapText="1"/>
    </xf>
    <xf numFmtId="0" fontId="38" fillId="5" borderId="0" xfId="2" applyFont="1" applyFill="1" applyBorder="1" applyAlignment="1" applyProtection="1">
      <alignment horizontal="center" vertical="center" wrapText="1"/>
    </xf>
    <xf numFmtId="0" fontId="48" fillId="0" borderId="0" xfId="0" applyFont="1" applyBorder="1" applyProtection="1"/>
    <xf numFmtId="0" fontId="36" fillId="5" borderId="0" xfId="0" applyFont="1" applyFill="1" applyBorder="1" applyAlignment="1" applyProtection="1">
      <alignment horizontal="left" vertical="center" wrapText="1"/>
    </xf>
    <xf numFmtId="0" fontId="1" fillId="5" borderId="0" xfId="2" applyFont="1" applyFill="1" applyBorder="1" applyAlignment="1" applyProtection="1">
      <alignment vertical="center" wrapText="1"/>
    </xf>
    <xf numFmtId="0" fontId="1" fillId="0" borderId="0" xfId="0" applyFont="1" applyProtection="1"/>
    <xf numFmtId="0" fontId="35" fillId="0" borderId="15" xfId="0" applyFont="1" applyBorder="1" applyAlignment="1" applyProtection="1">
      <alignment horizontal="center" vertical="center"/>
    </xf>
    <xf numFmtId="176" fontId="30" fillId="20" borderId="80" xfId="0" applyNumberFormat="1" applyFont="1" applyFill="1" applyBorder="1" applyAlignment="1" applyProtection="1">
      <alignment horizontal="right" vertical="center" indent="2"/>
      <protection locked="0"/>
    </xf>
    <xf numFmtId="176" fontId="30" fillId="20" borderId="83" xfId="0" applyNumberFormat="1" applyFont="1" applyFill="1" applyBorder="1" applyAlignment="1" applyProtection="1">
      <alignment horizontal="right" vertical="center" indent="2"/>
      <protection locked="0"/>
    </xf>
    <xf numFmtId="10" fontId="30" fillId="20" borderId="83" xfId="0" applyNumberFormat="1" applyFont="1" applyFill="1" applyBorder="1" applyAlignment="1" applyProtection="1">
      <alignment horizontal="right" vertical="center" indent="2"/>
      <protection locked="0"/>
    </xf>
    <xf numFmtId="10" fontId="35" fillId="40" borderId="87" xfId="1" applyNumberFormat="1" applyFont="1" applyFill="1" applyBorder="1" applyAlignment="1" applyProtection="1">
      <alignment horizontal="right" indent="2"/>
      <protection locked="0"/>
    </xf>
    <xf numFmtId="0" fontId="39" fillId="0" borderId="0" xfId="0" applyFont="1" applyAlignment="1" applyProtection="1">
      <alignment vertical="center"/>
    </xf>
    <xf numFmtId="10" fontId="35" fillId="16" borderId="88" xfId="0" applyNumberFormat="1" applyFont="1" applyFill="1" applyBorder="1" applyAlignment="1" applyProtection="1">
      <alignment horizontal="right" vertical="center" indent="2"/>
    </xf>
    <xf numFmtId="0" fontId="35" fillId="27" borderId="92" xfId="0" applyFont="1" applyFill="1" applyBorder="1" applyAlignment="1" applyProtection="1">
      <alignment horizontal="center" vertical="center" wrapText="1"/>
    </xf>
    <xf numFmtId="0" fontId="9" fillId="0" borderId="0" xfId="0" applyFont="1" applyAlignment="1" applyProtection="1">
      <alignment vertical="center" wrapText="1"/>
    </xf>
    <xf numFmtId="10" fontId="37" fillId="0" borderId="3" xfId="0" applyNumberFormat="1" applyFont="1" applyFill="1" applyBorder="1" applyAlignment="1" applyProtection="1">
      <alignment horizontal="center"/>
    </xf>
    <xf numFmtId="0" fontId="35" fillId="0" borderId="26" xfId="0" applyFont="1" applyFill="1" applyBorder="1" applyAlignment="1" applyProtection="1"/>
    <xf numFmtId="0" fontId="35" fillId="0" borderId="29" xfId="0" applyFont="1" applyFill="1" applyBorder="1" applyAlignment="1" applyProtection="1">
      <alignment horizontal="right"/>
    </xf>
    <xf numFmtId="0" fontId="35" fillId="3" borderId="1" xfId="0" applyFont="1" applyFill="1" applyBorder="1" applyAlignment="1" applyProtection="1">
      <alignment horizontal="right"/>
    </xf>
    <xf numFmtId="10" fontId="35" fillId="27" borderId="11" xfId="0" applyNumberFormat="1" applyFont="1" applyFill="1" applyBorder="1" applyAlignment="1" applyProtection="1">
      <alignment horizontal="center"/>
    </xf>
    <xf numFmtId="0" fontId="35" fillId="3" borderId="93" xfId="0" applyFont="1" applyFill="1" applyBorder="1" applyAlignment="1" applyProtection="1">
      <alignment horizontal="right"/>
    </xf>
    <xf numFmtId="173" fontId="34" fillId="5" borderId="54" xfId="2" applyNumberFormat="1" applyFont="1" applyFill="1" applyBorder="1" applyAlignment="1" applyProtection="1">
      <alignment horizontal="right" vertical="center" wrapText="1" indent="1"/>
    </xf>
    <xf numFmtId="0" fontId="76" fillId="16" borderId="94" xfId="0" applyFont="1" applyFill="1" applyBorder="1" applyProtection="1"/>
    <xf numFmtId="10" fontId="66" fillId="0" borderId="49" xfId="0" applyNumberFormat="1" applyFont="1" applyFill="1" applyBorder="1" applyAlignment="1" applyProtection="1">
      <alignment horizontal="center" vertical="center" wrapText="1"/>
    </xf>
    <xf numFmtId="0" fontId="66" fillId="0" borderId="49" xfId="0" applyFont="1" applyFill="1" applyBorder="1" applyAlignment="1" applyProtection="1">
      <alignment horizontal="center" vertical="center" wrapText="1"/>
    </xf>
    <xf numFmtId="0" fontId="68" fillId="0" borderId="49" xfId="0" applyFont="1" applyFill="1" applyBorder="1" applyAlignment="1" applyProtection="1">
      <alignment horizontal="center" vertical="center" wrapText="1"/>
    </xf>
    <xf numFmtId="0" fontId="66" fillId="0" borderId="49" xfId="0" applyFont="1" applyFill="1" applyBorder="1" applyAlignment="1" applyProtection="1">
      <alignment horizontal="left" vertical="center" wrapText="1"/>
    </xf>
    <xf numFmtId="4" fontId="34" fillId="0" borderId="48" xfId="0" applyNumberFormat="1" applyFont="1" applyFill="1" applyBorder="1" applyAlignment="1" applyProtection="1">
      <alignment horizontal="right" vertical="center" wrapText="1"/>
    </xf>
    <xf numFmtId="4" fontId="39" fillId="0" borderId="55" xfId="0" applyNumberFormat="1" applyFont="1" applyFill="1" applyBorder="1" applyAlignment="1" applyProtection="1">
      <alignment horizontal="right" vertical="center" wrapText="1"/>
    </xf>
    <xf numFmtId="165" fontId="35" fillId="0" borderId="49" xfId="0" applyNumberFormat="1" applyFont="1" applyFill="1" applyBorder="1" applyAlignment="1" applyProtection="1">
      <alignment horizontal="right" vertical="center" wrapText="1"/>
    </xf>
    <xf numFmtId="165" fontId="39" fillId="0" borderId="4" xfId="0" applyNumberFormat="1" applyFont="1" applyFill="1" applyBorder="1" applyAlignment="1" applyProtection="1">
      <alignment vertical="center"/>
    </xf>
    <xf numFmtId="165" fontId="39" fillId="0" borderId="3" xfId="0" applyNumberFormat="1" applyFont="1" applyFill="1" applyBorder="1" applyAlignment="1" applyProtection="1">
      <alignment horizontal="right" vertical="center"/>
    </xf>
    <xf numFmtId="10" fontId="63" fillId="0" borderId="49" xfId="0" applyNumberFormat="1" applyFont="1" applyFill="1" applyBorder="1" applyAlignment="1" applyProtection="1">
      <alignment horizontal="center" vertical="center" wrapText="1"/>
    </xf>
    <xf numFmtId="0" fontId="63" fillId="0" borderId="49" xfId="0" applyFont="1" applyFill="1" applyBorder="1" applyAlignment="1" applyProtection="1">
      <alignment horizontal="center" vertical="center" wrapText="1"/>
    </xf>
    <xf numFmtId="0" fontId="64" fillId="0" borderId="4" xfId="0" applyFont="1" applyFill="1" applyBorder="1" applyAlignment="1" applyProtection="1">
      <alignment vertical="center" wrapText="1"/>
    </xf>
    <xf numFmtId="0" fontId="63" fillId="0" borderId="3" xfId="0" applyFont="1" applyFill="1" applyBorder="1" applyAlignment="1" applyProtection="1">
      <alignment vertical="center" wrapText="1"/>
    </xf>
    <xf numFmtId="0" fontId="63" fillId="0" borderId="4" xfId="0" quotePrefix="1" applyFont="1" applyFill="1" applyBorder="1" applyAlignment="1" applyProtection="1">
      <alignment vertical="center" wrapText="1"/>
    </xf>
    <xf numFmtId="4" fontId="39" fillId="10" borderId="1" xfId="0" applyNumberFormat="1" applyFont="1" applyFill="1" applyBorder="1" applyAlignment="1" applyProtection="1">
      <alignment horizontal="right" vertical="center" indent="1"/>
    </xf>
    <xf numFmtId="10" fontId="66" fillId="0" borderId="3" xfId="0" applyNumberFormat="1" applyFont="1" applyFill="1" applyBorder="1" applyAlignment="1" applyProtection="1">
      <alignment horizontal="justify" vertical="center"/>
    </xf>
    <xf numFmtId="10" fontId="63" fillId="38" borderId="49" xfId="0" applyNumberFormat="1" applyFont="1" applyFill="1" applyBorder="1" applyAlignment="1" applyProtection="1">
      <alignment horizontal="left" vertical="center" wrapText="1"/>
    </xf>
    <xf numFmtId="17" fontId="37" fillId="40" borderId="3" xfId="0" applyNumberFormat="1" applyFont="1" applyFill="1" applyBorder="1" applyAlignment="1" applyProtection="1">
      <alignment horizontal="center"/>
      <protection locked="0"/>
    </xf>
    <xf numFmtId="4" fontId="103" fillId="40" borderId="3" xfId="8" applyNumberFormat="1" applyFont="1" applyFill="1" applyBorder="1" applyAlignment="1" applyProtection="1">
      <alignment horizontal="right" vertical="center"/>
      <protection locked="0"/>
    </xf>
    <xf numFmtId="4" fontId="37" fillId="40" borderId="3" xfId="0" applyNumberFormat="1" applyFont="1" applyFill="1" applyBorder="1" applyAlignment="1" applyProtection="1">
      <alignment horizontal="right"/>
      <protection locked="0"/>
    </xf>
    <xf numFmtId="0" fontId="35" fillId="4" borderId="24" xfId="2" applyFont="1" applyFill="1" applyBorder="1" applyAlignment="1" applyProtection="1">
      <alignment horizontal="center" vertical="center" wrapText="1"/>
    </xf>
    <xf numFmtId="0" fontId="35" fillId="4" borderId="2" xfId="2" applyFont="1" applyFill="1" applyBorder="1" applyAlignment="1" applyProtection="1">
      <alignment horizontal="center" vertical="center" wrapText="1"/>
    </xf>
    <xf numFmtId="0" fontId="34" fillId="3" borderId="3" xfId="2" applyFont="1" applyFill="1" applyBorder="1" applyAlignment="1" applyProtection="1">
      <alignment horizontal="center" vertical="center" wrapText="1"/>
    </xf>
    <xf numFmtId="0" fontId="34" fillId="3" borderId="7" xfId="2" applyFont="1" applyFill="1" applyBorder="1" applyAlignment="1" applyProtection="1">
      <alignment horizontal="center" vertical="center" wrapText="1"/>
    </xf>
    <xf numFmtId="0" fontId="34" fillId="3" borderId="5" xfId="2" applyFont="1" applyFill="1" applyBorder="1" applyAlignment="1" applyProtection="1">
      <alignment horizontal="center" vertical="center" wrapText="1"/>
    </xf>
    <xf numFmtId="0" fontId="36" fillId="0" borderId="0" xfId="2" applyFont="1" applyFill="1" applyBorder="1" applyAlignment="1" applyProtection="1">
      <alignment horizontal="left"/>
    </xf>
    <xf numFmtId="0" fontId="35" fillId="4" borderId="75" xfId="2" applyFont="1" applyFill="1" applyBorder="1" applyAlignment="1" applyProtection="1">
      <alignment horizontal="center" vertical="center" wrapText="1"/>
    </xf>
    <xf numFmtId="0" fontId="35" fillId="4" borderId="76" xfId="2" applyFont="1" applyFill="1" applyBorder="1" applyAlignment="1" applyProtection="1">
      <alignment horizontal="center" vertical="center" wrapText="1"/>
    </xf>
    <xf numFmtId="0" fontId="35" fillId="4" borderId="17" xfId="2" applyFont="1" applyFill="1" applyBorder="1" applyAlignment="1" applyProtection="1">
      <alignment horizontal="center" vertical="center" wrapText="1"/>
    </xf>
    <xf numFmtId="0" fontId="35" fillId="4" borderId="6" xfId="2" applyFont="1" applyFill="1" applyBorder="1" applyAlignment="1" applyProtection="1">
      <alignment horizontal="center" vertical="center" wrapText="1"/>
    </xf>
    <xf numFmtId="0" fontId="35" fillId="15" borderId="23" xfId="2" applyFont="1" applyFill="1" applyBorder="1" applyAlignment="1" applyProtection="1">
      <alignment horizontal="center"/>
      <protection locked="0"/>
    </xf>
    <xf numFmtId="0" fontId="35" fillId="15" borderId="13" xfId="2" applyFont="1" applyFill="1" applyBorder="1" applyAlignment="1" applyProtection="1">
      <alignment horizontal="center"/>
      <protection locked="0"/>
    </xf>
    <xf numFmtId="0" fontId="35" fillId="15" borderId="22" xfId="2" applyFont="1" applyFill="1" applyBorder="1" applyAlignment="1" applyProtection="1">
      <alignment horizontal="center"/>
      <protection locked="0"/>
    </xf>
    <xf numFmtId="0" fontId="35" fillId="15" borderId="14" xfId="2" applyFont="1" applyFill="1" applyBorder="1" applyAlignment="1" applyProtection="1">
      <alignment horizontal="center"/>
      <protection locked="0"/>
    </xf>
    <xf numFmtId="0" fontId="35" fillId="15" borderId="0" xfId="2" applyFont="1" applyFill="1" applyBorder="1" applyAlignment="1" applyProtection="1">
      <alignment horizontal="center"/>
      <protection locked="0"/>
    </xf>
    <xf numFmtId="0" fontId="35" fillId="15" borderId="12" xfId="2" applyFont="1" applyFill="1" applyBorder="1" applyAlignment="1" applyProtection="1">
      <alignment horizontal="center"/>
      <protection locked="0"/>
    </xf>
    <xf numFmtId="0" fontId="35" fillId="15" borderId="42" xfId="2" applyFont="1" applyFill="1" applyBorder="1" applyAlignment="1" applyProtection="1">
      <alignment horizontal="center"/>
      <protection locked="0"/>
    </xf>
    <xf numFmtId="0" fontId="35" fillId="15" borderId="16" xfId="2" applyFont="1" applyFill="1" applyBorder="1" applyAlignment="1" applyProtection="1">
      <alignment horizontal="center"/>
      <protection locked="0"/>
    </xf>
    <xf numFmtId="0" fontId="35" fillId="15" borderId="43" xfId="2" applyFont="1" applyFill="1" applyBorder="1" applyAlignment="1" applyProtection="1">
      <alignment horizontal="center"/>
      <protection locked="0"/>
    </xf>
    <xf numFmtId="0" fontId="6" fillId="35" borderId="0" xfId="2" applyFont="1" applyFill="1" applyBorder="1" applyAlignment="1" applyProtection="1">
      <alignment horizontal="left" vertical="center" wrapText="1"/>
    </xf>
    <xf numFmtId="0" fontId="51" fillId="0" borderId="73" xfId="4" applyFont="1" applyBorder="1" applyAlignment="1" applyProtection="1">
      <alignment horizontal="left"/>
    </xf>
    <xf numFmtId="0" fontId="6" fillId="0" borderId="0" xfId="0" applyFont="1" applyAlignment="1">
      <alignment horizontal="left" vertical="center" wrapText="1"/>
    </xf>
    <xf numFmtId="0" fontId="6" fillId="0" borderId="0" xfId="0" applyFont="1" applyAlignment="1">
      <alignment horizontal="left" vertical="center"/>
    </xf>
    <xf numFmtId="0" fontId="31" fillId="5" borderId="0" xfId="2" applyFont="1" applyFill="1" applyBorder="1" applyAlignment="1" applyProtection="1">
      <alignment horizontal="center"/>
    </xf>
    <xf numFmtId="0" fontId="32" fillId="5" borderId="0" xfId="2" applyFont="1" applyFill="1" applyBorder="1" applyAlignment="1" applyProtection="1">
      <alignment horizontal="center"/>
    </xf>
    <xf numFmtId="0" fontId="5" fillId="5" borderId="0" xfId="2" applyFont="1" applyFill="1" applyBorder="1" applyAlignment="1" applyProtection="1">
      <alignment horizontal="center"/>
    </xf>
    <xf numFmtId="4" fontId="39" fillId="5" borderId="1" xfId="2" applyNumberFormat="1" applyFont="1" applyFill="1" applyBorder="1" applyAlignment="1" applyProtection="1">
      <alignment horizontal="center" vertical="center" wrapText="1"/>
    </xf>
    <xf numFmtId="4" fontId="39" fillId="5" borderId="5" xfId="2" applyNumberFormat="1" applyFont="1" applyFill="1" applyBorder="1" applyAlignment="1" applyProtection="1">
      <alignment horizontal="center" vertical="center" wrapText="1"/>
    </xf>
    <xf numFmtId="0" fontId="39" fillId="15" borderId="17" xfId="2" applyFont="1" applyFill="1" applyBorder="1" applyAlignment="1" applyProtection="1">
      <alignment horizontal="center" vertical="center" wrapText="1"/>
      <protection locked="0"/>
    </xf>
    <xf numFmtId="0" fontId="39" fillId="15" borderId="6" xfId="2" applyFont="1" applyFill="1" applyBorder="1" applyAlignment="1" applyProtection="1">
      <alignment horizontal="center" vertical="center" wrapText="1"/>
      <protection locked="0"/>
    </xf>
    <xf numFmtId="0" fontId="34" fillId="5" borderId="0" xfId="0" applyFont="1" applyFill="1" applyBorder="1" applyAlignment="1" applyProtection="1">
      <alignment horizontal="left" vertical="center" wrapText="1"/>
    </xf>
    <xf numFmtId="49" fontId="35" fillId="15" borderId="1" xfId="0" applyNumberFormat="1" applyFont="1" applyFill="1" applyBorder="1" applyAlignment="1" applyProtection="1">
      <alignment horizontal="center"/>
      <protection locked="0"/>
    </xf>
    <xf numFmtId="49" fontId="35" fillId="15" borderId="7" xfId="0" applyNumberFormat="1" applyFont="1" applyFill="1" applyBorder="1" applyAlignment="1" applyProtection="1">
      <alignment horizontal="center"/>
      <protection locked="0"/>
    </xf>
    <xf numFmtId="49" fontId="35" fillId="15" borderId="5" xfId="0" applyNumberFormat="1" applyFont="1" applyFill="1" applyBorder="1" applyAlignment="1" applyProtection="1">
      <alignment horizontal="center"/>
      <protection locked="0"/>
    </xf>
    <xf numFmtId="4" fontId="34" fillId="3" borderId="35" xfId="2" applyNumberFormat="1" applyFont="1" applyFill="1" applyBorder="1" applyAlignment="1" applyProtection="1">
      <alignment horizontal="center" vertical="center" wrapText="1"/>
    </xf>
    <xf numFmtId="4" fontId="34" fillId="3" borderId="74" xfId="2" applyNumberFormat="1" applyFont="1" applyFill="1" applyBorder="1" applyAlignment="1" applyProtection="1">
      <alignment horizontal="center" vertical="center" wrapText="1"/>
    </xf>
    <xf numFmtId="4" fontId="34" fillId="3" borderId="36" xfId="2" applyNumberFormat="1" applyFont="1" applyFill="1" applyBorder="1" applyAlignment="1" applyProtection="1">
      <alignment horizontal="center" vertical="center" wrapText="1"/>
    </xf>
    <xf numFmtId="4" fontId="34" fillId="5" borderId="20" xfId="2" applyNumberFormat="1" applyFont="1" applyFill="1" applyBorder="1" applyAlignment="1" applyProtection="1">
      <alignment horizontal="center" vertical="center" wrapText="1"/>
    </xf>
    <xf numFmtId="4" fontId="34" fillId="5" borderId="0" xfId="2" applyNumberFormat="1" applyFont="1" applyFill="1" applyBorder="1" applyAlignment="1" applyProtection="1">
      <alignment horizontal="center" vertical="center" wrapText="1"/>
    </xf>
    <xf numFmtId="0" fontId="21" fillId="5" borderId="32" xfId="3" applyFont="1" applyFill="1" applyBorder="1" applyAlignment="1" applyProtection="1">
      <alignment horizontal="left" wrapText="1"/>
    </xf>
    <xf numFmtId="0" fontId="21" fillId="5" borderId="0" xfId="3" applyFont="1" applyFill="1" applyBorder="1" applyAlignment="1" applyProtection="1">
      <alignment horizontal="left" wrapText="1"/>
    </xf>
    <xf numFmtId="173" fontId="34" fillId="5" borderId="20" xfId="2" applyNumberFormat="1" applyFont="1" applyFill="1" applyBorder="1" applyAlignment="1" applyProtection="1">
      <alignment horizontal="center" vertical="center" wrapText="1"/>
    </xf>
    <xf numFmtId="173" fontId="34" fillId="5" borderId="0" xfId="2" applyNumberFormat="1" applyFont="1" applyFill="1" applyBorder="1" applyAlignment="1" applyProtection="1">
      <alignment horizontal="center" vertical="center" wrapText="1"/>
    </xf>
    <xf numFmtId="173" fontId="39" fillId="5" borderId="20" xfId="2" applyNumberFormat="1" applyFont="1" applyFill="1" applyBorder="1" applyAlignment="1" applyProtection="1">
      <alignment horizontal="center" vertical="center" wrapText="1"/>
    </xf>
    <xf numFmtId="173" fontId="39" fillId="5" borderId="0" xfId="2" applyNumberFormat="1" applyFont="1" applyFill="1" applyBorder="1" applyAlignment="1" applyProtection="1">
      <alignment horizontal="center" vertical="center" wrapText="1"/>
    </xf>
    <xf numFmtId="167" fontId="75" fillId="0" borderId="0" xfId="2" applyNumberFormat="1"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9" fillId="0" borderId="0" xfId="0" applyFont="1" applyFill="1" applyBorder="1" applyProtection="1"/>
    <xf numFmtId="0" fontId="35" fillId="0" borderId="0" xfId="0" applyFont="1" applyFill="1" applyBorder="1" applyAlignment="1" applyProtection="1">
      <alignment horizontal="right" vertical="center" wrapText="1"/>
    </xf>
    <xf numFmtId="0" fontId="35" fillId="0" borderId="41" xfId="0" applyFont="1" applyFill="1" applyBorder="1" applyAlignment="1" applyProtection="1">
      <alignment horizontal="right" vertical="center" wrapText="1"/>
    </xf>
    <xf numFmtId="0" fontId="34" fillId="3" borderId="4" xfId="2" applyFont="1" applyFill="1" applyBorder="1" applyAlignment="1" applyProtection="1">
      <alignment horizontal="center" vertical="center" wrapText="1"/>
    </xf>
    <xf numFmtId="0" fontId="34" fillId="3" borderId="24" xfId="2" applyFont="1" applyFill="1" applyBorder="1" applyAlignment="1" applyProtection="1">
      <alignment horizontal="center" vertical="center" wrapText="1"/>
    </xf>
    <xf numFmtId="0" fontId="34" fillId="3" borderId="6" xfId="2" applyFont="1" applyFill="1" applyBorder="1" applyAlignment="1" applyProtection="1">
      <alignment horizontal="center" vertical="center" wrapText="1"/>
    </xf>
    <xf numFmtId="0" fontId="39" fillId="3" borderId="4" xfId="2" applyFont="1" applyFill="1" applyBorder="1" applyAlignment="1" applyProtection="1">
      <alignment horizontal="center" vertical="center" wrapText="1"/>
    </xf>
    <xf numFmtId="0" fontId="39" fillId="3" borderId="2" xfId="2" applyFont="1" applyFill="1" applyBorder="1" applyAlignment="1" applyProtection="1">
      <alignment horizontal="center" vertical="center" wrapText="1"/>
    </xf>
    <xf numFmtId="0" fontId="34" fillId="3" borderId="9" xfId="2" applyFont="1" applyFill="1" applyBorder="1" applyAlignment="1" applyProtection="1">
      <alignment horizontal="center" vertical="center" wrapText="1"/>
    </xf>
    <xf numFmtId="0" fontId="34" fillId="3" borderId="64" xfId="2" applyFont="1" applyFill="1" applyBorder="1" applyAlignment="1" applyProtection="1">
      <alignment horizontal="center" vertical="center" wrapText="1"/>
    </xf>
    <xf numFmtId="0" fontId="34" fillId="3" borderId="54" xfId="2" applyFont="1" applyFill="1" applyBorder="1" applyAlignment="1" applyProtection="1">
      <alignment horizontal="center" vertical="center" wrapText="1"/>
    </xf>
    <xf numFmtId="0" fontId="37" fillId="17" borderId="1" xfId="0" applyFont="1" applyFill="1" applyBorder="1" applyAlignment="1" applyProtection="1">
      <alignment horizontal="center" vertical="center" wrapText="1"/>
    </xf>
    <xf numFmtId="0" fontId="37" fillId="17" borderId="5" xfId="0" applyFont="1" applyFill="1" applyBorder="1" applyAlignment="1" applyProtection="1">
      <alignment horizontal="center" vertical="center" wrapText="1"/>
    </xf>
    <xf numFmtId="0" fontId="39" fillId="37" borderId="4" xfId="2" applyFont="1" applyFill="1" applyBorder="1" applyAlignment="1" applyProtection="1">
      <alignment horizontal="center" vertical="center" wrapText="1"/>
    </xf>
    <xf numFmtId="0" fontId="39" fillId="37" borderId="24" xfId="2" applyFont="1" applyFill="1" applyBorder="1" applyAlignment="1" applyProtection="1">
      <alignment horizontal="center" vertical="center" wrapText="1"/>
    </xf>
    <xf numFmtId="4" fontId="53" fillId="5" borderId="0" xfId="2" applyNumberFormat="1" applyFont="1" applyFill="1" applyBorder="1" applyAlignment="1" applyProtection="1">
      <alignment horizontal="center" vertical="center"/>
    </xf>
    <xf numFmtId="0" fontId="53" fillId="5" borderId="0" xfId="2" applyFont="1" applyFill="1" applyBorder="1" applyAlignment="1" applyProtection="1">
      <alignment horizontal="center" vertical="center"/>
    </xf>
    <xf numFmtId="4" fontId="38" fillId="5" borderId="0" xfId="2" applyNumberFormat="1" applyFont="1" applyFill="1" applyBorder="1" applyAlignment="1" applyProtection="1">
      <alignment horizontal="center" vertical="center" wrapText="1"/>
    </xf>
    <xf numFmtId="0" fontId="38" fillId="5" borderId="0" xfId="2" applyFont="1" applyFill="1" applyBorder="1" applyAlignment="1" applyProtection="1">
      <alignment horizontal="center" vertical="center" wrapText="1"/>
    </xf>
    <xf numFmtId="0" fontId="38" fillId="5" borderId="0" xfId="2" applyFont="1" applyFill="1" applyBorder="1" applyAlignment="1" applyProtection="1">
      <alignment horizontal="center" vertical="center"/>
    </xf>
    <xf numFmtId="0" fontId="39" fillId="3" borderId="24" xfId="2" applyFont="1" applyFill="1" applyBorder="1" applyAlignment="1" applyProtection="1">
      <alignment horizontal="center" vertical="center" wrapText="1"/>
    </xf>
    <xf numFmtId="0" fontId="34" fillId="3" borderId="19" xfId="2" applyFont="1" applyFill="1" applyBorder="1" applyAlignment="1" applyProtection="1">
      <alignment horizontal="center" wrapText="1"/>
    </xf>
    <xf numFmtId="0" fontId="34" fillId="3" borderId="26" xfId="2" applyFont="1" applyFill="1" applyBorder="1" applyAlignment="1" applyProtection="1">
      <alignment horizontal="center" wrapText="1"/>
    </xf>
    <xf numFmtId="0" fontId="34" fillId="3" borderId="29" xfId="2" applyFont="1" applyFill="1" applyBorder="1" applyAlignment="1" applyProtection="1">
      <alignment horizontal="center" wrapText="1"/>
    </xf>
    <xf numFmtId="0" fontId="34" fillId="3" borderId="17" xfId="2" applyFont="1" applyFill="1" applyBorder="1" applyAlignment="1" applyProtection="1">
      <alignment horizontal="center" wrapText="1"/>
    </xf>
    <xf numFmtId="0" fontId="34" fillId="3" borderId="18" xfId="2" applyFont="1" applyFill="1" applyBorder="1" applyAlignment="1" applyProtection="1">
      <alignment horizontal="center" wrapText="1"/>
    </xf>
    <xf numFmtId="0" fontId="34" fillId="3" borderId="6" xfId="2" applyFont="1" applyFill="1" applyBorder="1" applyAlignment="1" applyProtection="1">
      <alignment horizontal="center" wrapText="1"/>
    </xf>
    <xf numFmtId="0" fontId="34" fillId="3" borderId="1" xfId="2" applyFont="1" applyFill="1" applyBorder="1" applyAlignment="1" applyProtection="1">
      <alignment horizontal="center" wrapText="1"/>
    </xf>
    <xf numFmtId="0" fontId="34" fillId="3" borderId="5" xfId="2" applyFont="1" applyFill="1" applyBorder="1" applyAlignment="1" applyProtection="1">
      <alignment horizontal="center" wrapText="1"/>
    </xf>
    <xf numFmtId="0" fontId="34" fillId="3" borderId="1" xfId="2" applyFont="1" applyFill="1" applyBorder="1" applyAlignment="1" applyProtection="1">
      <alignment horizontal="center" vertical="center" wrapText="1"/>
    </xf>
    <xf numFmtId="0" fontId="34" fillId="3" borderId="2" xfId="2" applyFont="1" applyFill="1" applyBorder="1" applyAlignment="1" applyProtection="1">
      <alignment horizontal="center" vertical="center" wrapText="1"/>
    </xf>
    <xf numFmtId="0" fontId="12" fillId="17" borderId="71" xfId="0" applyFont="1" applyFill="1" applyBorder="1" applyAlignment="1">
      <alignment horizontal="center" vertical="center" wrapText="1"/>
    </xf>
    <xf numFmtId="0" fontId="95" fillId="0" borderId="60" xfId="0" applyFont="1" applyBorder="1"/>
    <xf numFmtId="0" fontId="95" fillId="0" borderId="50" xfId="0" applyFont="1" applyBorder="1"/>
    <xf numFmtId="0" fontId="34" fillId="3" borderId="19" xfId="2" applyFont="1" applyFill="1" applyBorder="1" applyAlignment="1" applyProtection="1">
      <alignment horizontal="center" vertical="center" wrapText="1"/>
    </xf>
    <xf numFmtId="0" fontId="34" fillId="3" borderId="20" xfId="2" applyFont="1" applyFill="1" applyBorder="1" applyAlignment="1" applyProtection="1">
      <alignment horizontal="center" vertical="center" wrapText="1"/>
    </xf>
    <xf numFmtId="0" fontId="34" fillId="3" borderId="17" xfId="2" applyFont="1" applyFill="1" applyBorder="1" applyAlignment="1" applyProtection="1">
      <alignment horizontal="center" vertical="center" wrapText="1"/>
    </xf>
    <xf numFmtId="0" fontId="39" fillId="3" borderId="1" xfId="2" applyFont="1" applyFill="1" applyBorder="1" applyAlignment="1" applyProtection="1">
      <alignment horizontal="center" vertical="center" wrapText="1"/>
    </xf>
    <xf numFmtId="0" fontId="39" fillId="3" borderId="5" xfId="2" applyFont="1" applyFill="1" applyBorder="1" applyAlignment="1" applyProtection="1">
      <alignment horizontal="center" vertical="center" wrapText="1"/>
    </xf>
    <xf numFmtId="0" fontId="35" fillId="0" borderId="20" xfId="0" applyFont="1" applyFill="1" applyBorder="1" applyAlignment="1" applyProtection="1">
      <alignment horizontal="right" vertical="center" wrapText="1"/>
    </xf>
    <xf numFmtId="0" fontId="37" fillId="0" borderId="0" xfId="0" applyFont="1" applyFill="1" applyBorder="1" applyAlignment="1" applyProtection="1">
      <alignment horizontal="center" vertical="center" wrapText="1"/>
    </xf>
    <xf numFmtId="4" fontId="39" fillId="5" borderId="62" xfId="2" applyNumberFormat="1" applyFont="1" applyFill="1" applyBorder="1" applyAlignment="1" applyProtection="1">
      <alignment horizontal="center" vertical="center" wrapText="1"/>
    </xf>
    <xf numFmtId="4" fontId="39" fillId="5" borderId="63" xfId="2" applyNumberFormat="1" applyFont="1" applyFill="1" applyBorder="1" applyAlignment="1" applyProtection="1">
      <alignment horizontal="center" vertical="center" wrapText="1"/>
    </xf>
    <xf numFmtId="0" fontId="37" fillId="17" borderId="17" xfId="0" applyFont="1" applyFill="1" applyBorder="1" applyAlignment="1" applyProtection="1">
      <alignment horizontal="center" vertical="center" wrapText="1"/>
    </xf>
    <xf numFmtId="0" fontId="37" fillId="17" borderId="6" xfId="0" applyFont="1" applyFill="1" applyBorder="1" applyAlignment="1" applyProtection="1">
      <alignment horizontal="center" vertical="center" wrapText="1"/>
    </xf>
    <xf numFmtId="0" fontId="39" fillId="5" borderId="0" xfId="0" applyFont="1" applyFill="1" applyBorder="1" applyAlignment="1" applyProtection="1">
      <alignment horizontal="left" vertical="center" wrapText="1"/>
    </xf>
    <xf numFmtId="0" fontId="39" fillId="0" borderId="1" xfId="0" applyFont="1" applyFill="1" applyBorder="1" applyAlignment="1" applyProtection="1">
      <alignment vertical="center"/>
    </xf>
    <xf numFmtId="0" fontId="39" fillId="0" borderId="7" xfId="0" applyFont="1" applyFill="1" applyBorder="1" applyAlignment="1" applyProtection="1">
      <alignment vertical="center"/>
    </xf>
    <xf numFmtId="0" fontId="39" fillId="0" borderId="5" xfId="0" applyFont="1" applyFill="1" applyBorder="1" applyAlignment="1" applyProtection="1">
      <alignment vertical="center"/>
    </xf>
    <xf numFmtId="0" fontId="39" fillId="0" borderId="1" xfId="0" applyFont="1" applyBorder="1" applyAlignment="1" applyProtection="1">
      <alignment vertical="center"/>
    </xf>
    <xf numFmtId="0" fontId="39" fillId="0" borderId="7" xfId="0" applyFont="1" applyBorder="1" applyAlignment="1" applyProtection="1">
      <alignment vertical="center"/>
    </xf>
    <xf numFmtId="0" fontId="39" fillId="0" borderId="5" xfId="0" applyFont="1" applyBorder="1" applyAlignment="1" applyProtection="1">
      <alignment vertical="center"/>
    </xf>
    <xf numFmtId="0" fontId="34" fillId="0" borderId="1" xfId="0" applyFont="1" applyBorder="1" applyAlignment="1" applyProtection="1">
      <alignment vertical="center"/>
    </xf>
    <xf numFmtId="0" fontId="34" fillId="0" borderId="7" xfId="0" applyFont="1" applyBorder="1" applyAlignment="1" applyProtection="1">
      <alignment vertical="center"/>
    </xf>
    <xf numFmtId="0" fontId="34" fillId="0" borderId="5" xfId="0" applyFont="1" applyBorder="1" applyAlignment="1" applyProtection="1">
      <alignment vertical="center"/>
    </xf>
    <xf numFmtId="0" fontId="39" fillId="0" borderId="3" xfId="0" applyFont="1" applyBorder="1" applyAlignment="1" applyProtection="1">
      <alignment vertical="center"/>
    </xf>
    <xf numFmtId="0" fontId="58" fillId="5" borderId="26" xfId="2" applyFont="1" applyFill="1" applyBorder="1" applyAlignment="1" applyProtection="1">
      <alignment horizontal="right" vertical="center" wrapText="1"/>
    </xf>
    <xf numFmtId="0" fontId="58" fillId="5" borderId="21" xfId="2" applyFont="1" applyFill="1" applyBorder="1" applyAlignment="1" applyProtection="1">
      <alignment horizontal="right" vertical="center" wrapText="1"/>
    </xf>
    <xf numFmtId="0" fontId="33" fillId="25" borderId="56" xfId="0" applyFont="1" applyFill="1" applyBorder="1" applyAlignment="1" applyProtection="1">
      <alignment horizontal="right" vertical="center" wrapText="1"/>
    </xf>
    <xf numFmtId="0" fontId="37" fillId="0" borderId="53" xfId="0" applyFont="1" applyFill="1" applyBorder="1" applyAlignment="1" applyProtection="1">
      <alignment horizontal="left" vertical="center" wrapText="1"/>
    </xf>
    <xf numFmtId="0" fontId="37" fillId="0" borderId="26" xfId="0" applyFont="1" applyFill="1" applyBorder="1" applyAlignment="1" applyProtection="1">
      <alignment horizontal="left" vertical="center" wrapText="1"/>
    </xf>
    <xf numFmtId="0" fontId="37" fillId="0" borderId="29" xfId="0" applyFont="1" applyFill="1" applyBorder="1" applyAlignment="1" applyProtection="1">
      <alignment horizontal="left" vertical="center" wrapText="1"/>
    </xf>
    <xf numFmtId="0" fontId="37" fillId="0" borderId="3" xfId="0" applyFont="1" applyFill="1" applyBorder="1" applyAlignment="1" applyProtection="1">
      <alignment horizontal="left" vertical="center" wrapText="1"/>
    </xf>
    <xf numFmtId="0" fontId="16" fillId="5" borderId="27" xfId="3" applyFont="1" applyFill="1" applyBorder="1" applyAlignment="1" applyProtection="1">
      <alignment horizontal="left"/>
    </xf>
    <xf numFmtId="0" fontId="37" fillId="0" borderId="48" xfId="0" applyFont="1" applyFill="1" applyBorder="1" applyAlignment="1" applyProtection="1">
      <alignment horizontal="left" vertical="center" wrapText="1"/>
    </xf>
    <xf numFmtId="0" fontId="37" fillId="0" borderId="52" xfId="0" applyFont="1" applyFill="1" applyBorder="1" applyAlignment="1" applyProtection="1">
      <alignment horizontal="left" vertical="center" wrapText="1"/>
    </xf>
    <xf numFmtId="0" fontId="37" fillId="0" borderId="47" xfId="0" applyFont="1" applyFill="1" applyBorder="1" applyAlignment="1" applyProtection="1">
      <alignment horizontal="left" vertical="center" wrapText="1"/>
    </xf>
    <xf numFmtId="0" fontId="35" fillId="0" borderId="48" xfId="0" applyFont="1" applyFill="1" applyBorder="1" applyAlignment="1" applyProtection="1">
      <alignment horizontal="left" wrapText="1"/>
    </xf>
    <xf numFmtId="0" fontId="35" fillId="0" borderId="52" xfId="0" applyFont="1" applyFill="1" applyBorder="1" applyAlignment="1" applyProtection="1">
      <alignment horizontal="left" wrapText="1"/>
    </xf>
    <xf numFmtId="0" fontId="35" fillId="0" borderId="47" xfId="0" applyFont="1" applyFill="1" applyBorder="1" applyAlignment="1" applyProtection="1">
      <alignment horizontal="left" wrapText="1"/>
    </xf>
    <xf numFmtId="0" fontId="58" fillId="25" borderId="56" xfId="0" applyFont="1" applyFill="1" applyBorder="1" applyAlignment="1" applyProtection="1">
      <alignment horizontal="right" vertical="center" wrapText="1"/>
    </xf>
    <xf numFmtId="0" fontId="39" fillId="0" borderId="48" xfId="0" applyFont="1" applyFill="1" applyBorder="1" applyAlignment="1" applyProtection="1">
      <alignment horizontal="left" vertical="center" wrapText="1"/>
    </xf>
    <xf numFmtId="0" fontId="39" fillId="0" borderId="52" xfId="0" applyFont="1" applyFill="1" applyBorder="1" applyAlignment="1" applyProtection="1">
      <alignment horizontal="left" vertical="center" wrapText="1"/>
    </xf>
    <xf numFmtId="0" fontId="39" fillId="0" borderId="47" xfId="0" applyFont="1" applyFill="1" applyBorder="1" applyAlignment="1" applyProtection="1">
      <alignment horizontal="left" vertical="center" wrapText="1"/>
    </xf>
    <xf numFmtId="0" fontId="34" fillId="0" borderId="48" xfId="0" applyFont="1" applyFill="1" applyBorder="1" applyAlignment="1" applyProtection="1">
      <alignment horizontal="left" vertical="center" wrapText="1"/>
    </xf>
    <xf numFmtId="0" fontId="34" fillId="0" borderId="52" xfId="0" applyFont="1" applyFill="1" applyBorder="1" applyAlignment="1" applyProtection="1">
      <alignment horizontal="left" vertical="center" wrapText="1"/>
    </xf>
    <xf numFmtId="0" fontId="34" fillId="0" borderId="47" xfId="0" applyFont="1" applyFill="1" applyBorder="1" applyAlignment="1" applyProtection="1">
      <alignment horizontal="left" vertical="center" wrapText="1"/>
    </xf>
    <xf numFmtId="0" fontId="39" fillId="0" borderId="48" xfId="0" applyFont="1" applyFill="1" applyBorder="1" applyAlignment="1" applyProtection="1">
      <alignment horizontal="left" wrapText="1"/>
    </xf>
    <xf numFmtId="0" fontId="39" fillId="0" borderId="52" xfId="0" applyFont="1" applyFill="1" applyBorder="1" applyAlignment="1" applyProtection="1">
      <alignment horizontal="left" wrapText="1"/>
    </xf>
    <xf numFmtId="0" fontId="39" fillId="0" borderId="47" xfId="0" applyFont="1" applyFill="1" applyBorder="1" applyAlignment="1" applyProtection="1">
      <alignment horizontal="left" wrapText="1"/>
    </xf>
    <xf numFmtId="0" fontId="58" fillId="5" borderId="0" xfId="2" applyFont="1" applyFill="1" applyBorder="1" applyAlignment="1" applyProtection="1">
      <alignment horizontal="right" vertical="center" wrapText="1"/>
    </xf>
    <xf numFmtId="0" fontId="34" fillId="10" borderId="3" xfId="2" applyFont="1" applyFill="1" applyBorder="1" applyAlignment="1" applyProtection="1">
      <alignment horizontal="center" vertical="center"/>
    </xf>
    <xf numFmtId="0" fontId="34" fillId="3" borderId="30" xfId="2" applyFont="1" applyFill="1" applyBorder="1" applyAlignment="1" applyProtection="1">
      <alignment horizontal="center" vertical="center" wrapText="1"/>
    </xf>
    <xf numFmtId="0" fontId="34" fillId="3" borderId="44" xfId="2" applyFont="1" applyFill="1" applyBorder="1" applyAlignment="1" applyProtection="1">
      <alignment horizontal="center" vertical="center" wrapText="1"/>
    </xf>
    <xf numFmtId="0" fontId="34" fillId="3" borderId="25" xfId="2" applyFont="1" applyFill="1" applyBorder="1" applyAlignment="1" applyProtection="1">
      <alignment horizontal="center" vertical="center" wrapText="1"/>
    </xf>
    <xf numFmtId="0" fontId="34" fillId="3" borderId="31" xfId="2" applyFont="1" applyFill="1" applyBorder="1" applyAlignment="1" applyProtection="1">
      <alignment horizontal="center" vertical="center" wrapText="1"/>
    </xf>
    <xf numFmtId="0" fontId="69" fillId="2" borderId="57" xfId="4" applyFont="1" applyFill="1" applyBorder="1" applyAlignment="1" applyProtection="1">
      <alignment horizontal="left" vertical="center" wrapText="1"/>
    </xf>
    <xf numFmtId="0" fontId="69" fillId="2" borderId="58" xfId="4" applyFont="1" applyFill="1" applyBorder="1" applyAlignment="1" applyProtection="1">
      <alignment horizontal="left" vertical="center" wrapText="1"/>
    </xf>
    <xf numFmtId="0" fontId="69" fillId="2" borderId="28" xfId="4" applyFont="1" applyFill="1" applyBorder="1" applyAlignment="1" applyProtection="1">
      <alignment horizontal="left" vertical="center" wrapText="1"/>
    </xf>
    <xf numFmtId="0" fontId="29" fillId="5" borderId="0" xfId="2" applyFont="1" applyFill="1" applyBorder="1" applyAlignment="1" applyProtection="1">
      <alignment horizontal="right" vertical="center" wrapText="1"/>
    </xf>
    <xf numFmtId="0" fontId="29" fillId="5" borderId="12" xfId="2" applyFont="1" applyFill="1" applyBorder="1" applyAlignment="1" applyProtection="1">
      <alignment horizontal="right" vertical="center" wrapText="1"/>
    </xf>
    <xf numFmtId="0" fontId="34" fillId="3" borderId="17" xfId="0" applyFont="1" applyFill="1" applyBorder="1" applyAlignment="1" applyProtection="1">
      <alignment horizontal="center" vertical="center"/>
    </xf>
    <xf numFmtId="0" fontId="34" fillId="3" borderId="18" xfId="0" applyFont="1" applyFill="1" applyBorder="1" applyAlignment="1" applyProtection="1">
      <alignment horizontal="center" vertical="center"/>
    </xf>
    <xf numFmtId="0" fontId="34" fillId="3" borderId="6" xfId="0" applyFont="1" applyFill="1" applyBorder="1" applyAlignment="1" applyProtection="1">
      <alignment horizontal="center" vertical="center"/>
    </xf>
    <xf numFmtId="0" fontId="39" fillId="5" borderId="19" xfId="0" applyFont="1" applyFill="1" applyBorder="1" applyAlignment="1" applyProtection="1">
      <alignment horizontal="center" vertical="center" wrapText="1"/>
    </xf>
    <xf numFmtId="0" fontId="39" fillId="5" borderId="26" xfId="0" applyFont="1" applyFill="1" applyBorder="1" applyAlignment="1" applyProtection="1">
      <alignment horizontal="center" vertical="center" wrapText="1"/>
    </xf>
    <xf numFmtId="0" fontId="39" fillId="5" borderId="29" xfId="0" applyFont="1" applyFill="1" applyBorder="1" applyAlignment="1" applyProtection="1">
      <alignment horizontal="center" vertical="center" wrapText="1"/>
    </xf>
    <xf numFmtId="0" fontId="39" fillId="5" borderId="17" xfId="0" applyFont="1" applyFill="1" applyBorder="1" applyAlignment="1" applyProtection="1">
      <alignment horizontal="center" vertical="center" wrapText="1"/>
    </xf>
    <xf numFmtId="0" fontId="39" fillId="5" borderId="18" xfId="0" applyFont="1" applyFill="1" applyBorder="1" applyAlignment="1" applyProtection="1">
      <alignment horizontal="center" vertical="center" wrapText="1"/>
    </xf>
    <xf numFmtId="0" fontId="39" fillId="5" borderId="6" xfId="0" applyFont="1" applyFill="1" applyBorder="1" applyAlignment="1" applyProtection="1">
      <alignment horizontal="center" vertical="center" wrapText="1"/>
    </xf>
    <xf numFmtId="0" fontId="34" fillId="3" borderId="10" xfId="2" applyFont="1" applyFill="1" applyBorder="1" applyAlignment="1" applyProtection="1">
      <alignment horizontal="center" vertical="center"/>
    </xf>
    <xf numFmtId="0" fontId="34" fillId="3" borderId="8" xfId="2" applyFont="1" applyFill="1" applyBorder="1" applyAlignment="1" applyProtection="1">
      <alignment horizontal="center" vertical="center"/>
    </xf>
    <xf numFmtId="0" fontId="34" fillId="3" borderId="15" xfId="2" applyFont="1" applyFill="1" applyBorder="1" applyAlignment="1" applyProtection="1">
      <alignment horizontal="center" vertical="center"/>
    </xf>
    <xf numFmtId="0" fontId="92" fillId="5" borderId="0" xfId="0" applyFont="1" applyFill="1" applyBorder="1" applyAlignment="1" applyProtection="1">
      <alignment horizontal="center" vertical="center"/>
    </xf>
    <xf numFmtId="0" fontId="39" fillId="5" borderId="0" xfId="0" applyFont="1" applyFill="1" applyBorder="1" applyAlignment="1" applyProtection="1">
      <alignment horizontal="center" vertical="center"/>
    </xf>
    <xf numFmtId="0" fontId="34" fillId="5" borderId="0" xfId="0" applyFont="1" applyFill="1" applyBorder="1" applyAlignment="1" applyProtection="1">
      <alignment horizontal="center" vertical="center"/>
    </xf>
    <xf numFmtId="0" fontId="34" fillId="3" borderId="19" xfId="0" applyFont="1" applyFill="1" applyBorder="1" applyAlignment="1" applyProtection="1">
      <alignment horizontal="center" vertical="center"/>
    </xf>
    <xf numFmtId="0" fontId="34" fillId="3" borderId="26" xfId="0" applyFont="1" applyFill="1" applyBorder="1" applyAlignment="1" applyProtection="1">
      <alignment horizontal="center" vertical="center"/>
    </xf>
    <xf numFmtId="0" fontId="34" fillId="3" borderId="29" xfId="0" applyFont="1" applyFill="1" applyBorder="1" applyAlignment="1" applyProtection="1">
      <alignment horizontal="center" vertical="center"/>
    </xf>
    <xf numFmtId="0" fontId="37" fillId="0" borderId="3" xfId="0" applyFont="1" applyBorder="1" applyAlignment="1" applyProtection="1">
      <alignment horizontal="left" vertical="center" wrapText="1"/>
    </xf>
    <xf numFmtId="0" fontId="34" fillId="5" borderId="1" xfId="0" applyFont="1" applyFill="1" applyBorder="1" applyAlignment="1" applyProtection="1"/>
    <xf numFmtId="0" fontId="34" fillId="5" borderId="7" xfId="0" applyFont="1" applyFill="1" applyBorder="1" applyAlignment="1" applyProtection="1"/>
    <xf numFmtId="0" fontId="34" fillId="5" borderId="5" xfId="0" applyFont="1" applyFill="1" applyBorder="1" applyAlignment="1" applyProtection="1"/>
    <xf numFmtId="0" fontId="37" fillId="0" borderId="48" xfId="0" applyFont="1" applyBorder="1" applyAlignment="1" applyProtection="1">
      <alignment vertical="center" wrapText="1"/>
    </xf>
    <xf numFmtId="0" fontId="37" fillId="0" borderId="52" xfId="0" applyFont="1" applyBorder="1" applyAlignment="1" applyProtection="1">
      <alignment vertical="center" wrapText="1"/>
    </xf>
    <xf numFmtId="0" fontId="37" fillId="0" borderId="47" xfId="0" applyFont="1" applyBorder="1" applyAlignment="1" applyProtection="1">
      <alignment vertical="center" wrapText="1"/>
    </xf>
    <xf numFmtId="0" fontId="37" fillId="0" borderId="53" xfId="0" applyFont="1" applyBorder="1" applyAlignment="1" applyProtection="1">
      <alignment horizontal="left" vertical="center" wrapText="1"/>
    </xf>
    <xf numFmtId="0" fontId="37" fillId="0" borderId="26" xfId="0" applyFont="1" applyBorder="1" applyAlignment="1" applyProtection="1">
      <alignment horizontal="left" vertical="center" wrapText="1"/>
    </xf>
    <xf numFmtId="0" fontId="37" fillId="0" borderId="29" xfId="0" applyFont="1" applyBorder="1" applyAlignment="1" applyProtection="1">
      <alignment horizontal="left" vertical="center" wrapText="1"/>
    </xf>
    <xf numFmtId="0" fontId="50" fillId="5" borderId="91" xfId="0" applyFont="1" applyFill="1" applyBorder="1" applyAlignment="1" applyProtection="1">
      <alignment horizontal="left" vertical="center" wrapText="1"/>
    </xf>
    <xf numFmtId="0" fontId="36" fillId="5" borderId="91" xfId="0" applyFont="1" applyFill="1" applyBorder="1" applyAlignment="1" applyProtection="1">
      <alignment horizontal="left" vertical="center" wrapText="1"/>
    </xf>
    <xf numFmtId="0" fontId="75" fillId="0" borderId="65" xfId="2" applyFont="1" applyFill="1" applyBorder="1" applyAlignment="1" applyProtection="1">
      <alignment horizontal="left" wrapText="1"/>
    </xf>
    <xf numFmtId="0" fontId="35" fillId="3" borderId="10" xfId="0" applyFont="1" applyFill="1" applyBorder="1" applyAlignment="1" applyProtection="1">
      <alignment horizontal="center"/>
    </xf>
    <xf numFmtId="0" fontId="35" fillId="3" borderId="8" xfId="0" applyFont="1" applyFill="1" applyBorder="1" applyAlignment="1" applyProtection="1">
      <alignment horizontal="center"/>
    </xf>
    <xf numFmtId="0" fontId="35" fillId="3" borderId="15" xfId="0" applyFont="1" applyFill="1" applyBorder="1" applyAlignment="1" applyProtection="1">
      <alignment horizontal="center"/>
    </xf>
    <xf numFmtId="0" fontId="47" fillId="16" borderId="65" xfId="0" applyFont="1" applyFill="1" applyBorder="1" applyAlignment="1" applyProtection="1">
      <alignment horizontal="left"/>
    </xf>
    <xf numFmtId="0" fontId="36" fillId="5" borderId="69" xfId="0" applyFont="1" applyFill="1" applyBorder="1" applyAlignment="1" applyProtection="1">
      <alignment horizontal="left"/>
    </xf>
    <xf numFmtId="0" fontId="50" fillId="5" borderId="89" xfId="0" applyFont="1" applyFill="1" applyBorder="1" applyAlignment="1" applyProtection="1">
      <alignment horizontal="left" vertical="center" wrapText="1"/>
    </xf>
    <xf numFmtId="0" fontId="36" fillId="5" borderId="89" xfId="0" applyFont="1" applyFill="1" applyBorder="1" applyAlignment="1" applyProtection="1">
      <alignment horizontal="left" vertical="center" wrapText="1"/>
    </xf>
    <xf numFmtId="0" fontId="36" fillId="5" borderId="90" xfId="0" applyFont="1" applyFill="1" applyBorder="1" applyAlignment="1" applyProtection="1">
      <alignment horizontal="left" vertical="center" wrapText="1"/>
    </xf>
    <xf numFmtId="0" fontId="100" fillId="16" borderId="0" xfId="0" applyFont="1" applyFill="1" applyBorder="1" applyAlignment="1" applyProtection="1">
      <alignment horizontal="left" wrapText="1"/>
    </xf>
    <xf numFmtId="0" fontId="48" fillId="0" borderId="0" xfId="0" applyFont="1" applyBorder="1" applyProtection="1"/>
    <xf numFmtId="0" fontId="80" fillId="5" borderId="0" xfId="0" applyFont="1" applyFill="1" applyBorder="1" applyAlignment="1" applyProtection="1">
      <alignment horizontal="center"/>
    </xf>
    <xf numFmtId="0" fontId="37" fillId="5" borderId="0" xfId="0" applyFont="1" applyFill="1" applyBorder="1" applyAlignment="1" applyProtection="1">
      <alignment horizontal="center" wrapText="1"/>
    </xf>
    <xf numFmtId="0" fontId="35" fillId="5" borderId="0" xfId="0" applyFont="1" applyFill="1" applyBorder="1" applyAlignment="1" applyProtection="1">
      <alignment horizontal="center"/>
    </xf>
    <xf numFmtId="0" fontId="35" fillId="12" borderId="19" xfId="0" applyFont="1" applyFill="1" applyBorder="1" applyAlignment="1" applyProtection="1">
      <alignment horizontal="center"/>
    </xf>
    <xf numFmtId="0" fontId="35" fillId="12" borderId="26" xfId="0" applyFont="1" applyFill="1" applyBorder="1" applyAlignment="1" applyProtection="1">
      <alignment horizontal="center"/>
    </xf>
    <xf numFmtId="0" fontId="35" fillId="12" borderId="29" xfId="0" applyFont="1" applyFill="1" applyBorder="1" applyAlignment="1" applyProtection="1">
      <alignment horizontal="center"/>
    </xf>
    <xf numFmtId="0" fontId="35" fillId="12" borderId="17" xfId="0" applyFont="1" applyFill="1" applyBorder="1" applyAlignment="1" applyProtection="1">
      <alignment horizontal="center"/>
    </xf>
    <xf numFmtId="0" fontId="35" fillId="12" borderId="18" xfId="0" applyFont="1" applyFill="1" applyBorder="1" applyAlignment="1" applyProtection="1">
      <alignment horizontal="center"/>
    </xf>
    <xf numFmtId="0" fontId="35" fillId="12" borderId="6" xfId="0" applyFont="1" applyFill="1" applyBorder="1" applyAlignment="1" applyProtection="1">
      <alignment horizontal="center"/>
    </xf>
    <xf numFmtId="0" fontId="37" fillId="5" borderId="81" xfId="0" applyFont="1" applyFill="1" applyBorder="1" applyAlignment="1" applyProtection="1">
      <alignment horizontal="left"/>
    </xf>
    <xf numFmtId="0" fontId="37" fillId="5" borderId="7" xfId="0" applyFont="1" applyFill="1" applyBorder="1" applyAlignment="1" applyProtection="1">
      <alignment horizontal="left"/>
    </xf>
    <xf numFmtId="0" fontId="37" fillId="5" borderId="82" xfId="0" applyFont="1" applyFill="1" applyBorder="1" applyAlignment="1" applyProtection="1">
      <alignment horizontal="left"/>
    </xf>
    <xf numFmtId="0" fontId="37" fillId="5" borderId="84" xfId="0" applyFont="1" applyFill="1" applyBorder="1" applyAlignment="1" applyProtection="1">
      <alignment horizontal="left"/>
    </xf>
    <xf numFmtId="0" fontId="37" fillId="5" borderId="85" xfId="0" applyFont="1" applyFill="1" applyBorder="1" applyAlignment="1" applyProtection="1">
      <alignment horizontal="left"/>
    </xf>
    <xf numFmtId="0" fontId="37" fillId="5" borderId="86" xfId="0" applyFont="1" applyFill="1" applyBorder="1" applyAlignment="1" applyProtection="1">
      <alignment horizontal="left"/>
    </xf>
    <xf numFmtId="0" fontId="35" fillId="0" borderId="10" xfId="0" applyFont="1" applyBorder="1" applyAlignment="1" applyProtection="1">
      <alignment horizontal="right" vertical="center"/>
    </xf>
    <xf numFmtId="0" fontId="35" fillId="0" borderId="8" xfId="0" applyFont="1" applyBorder="1" applyAlignment="1" applyProtection="1">
      <alignment horizontal="right" vertical="center"/>
    </xf>
    <xf numFmtId="0" fontId="35" fillId="0" borderId="15" xfId="0" applyFont="1" applyBorder="1" applyAlignment="1" applyProtection="1">
      <alignment horizontal="right" vertical="center"/>
    </xf>
    <xf numFmtId="0" fontId="35" fillId="0" borderId="10" xfId="0" applyFont="1" applyBorder="1" applyAlignment="1" applyProtection="1">
      <alignment horizontal="center" vertical="center"/>
    </xf>
    <xf numFmtId="0" fontId="35" fillId="0" borderId="8" xfId="0" applyFont="1" applyBorder="1" applyAlignment="1" applyProtection="1">
      <alignment horizontal="center" vertical="center"/>
    </xf>
    <xf numFmtId="0" fontId="35" fillId="0" borderId="15" xfId="0" applyFont="1" applyBorder="1" applyAlignment="1" applyProtection="1">
      <alignment horizontal="center" vertical="center"/>
    </xf>
    <xf numFmtId="0" fontId="37" fillId="5" borderId="77" xfId="0" applyFont="1" applyFill="1" applyBorder="1" applyAlignment="1" applyProtection="1">
      <alignment horizontal="left"/>
    </xf>
    <xf numFmtId="0" fontId="37" fillId="5" borderId="78" xfId="0" applyFont="1" applyFill="1" applyBorder="1" applyAlignment="1" applyProtection="1">
      <alignment horizontal="left"/>
    </xf>
    <xf numFmtId="0" fontId="37" fillId="5" borderId="79" xfId="0" applyFont="1" applyFill="1" applyBorder="1" applyAlignment="1" applyProtection="1">
      <alignment horizontal="left"/>
    </xf>
    <xf numFmtId="0" fontId="54" fillId="23" borderId="1" xfId="2" applyFont="1" applyFill="1" applyBorder="1" applyAlignment="1" applyProtection="1">
      <alignment horizontal="center" vertical="center" wrapText="1"/>
    </xf>
    <xf numFmtId="0" fontId="54" fillId="23" borderId="7" xfId="2" applyFont="1" applyFill="1" applyBorder="1" applyAlignment="1" applyProtection="1">
      <alignment horizontal="center" vertical="center" wrapText="1"/>
    </xf>
    <xf numFmtId="0" fontId="54" fillId="23" borderId="5" xfId="2" applyFont="1" applyFill="1" applyBorder="1" applyAlignment="1" applyProtection="1">
      <alignment horizontal="center" vertical="center" wrapText="1"/>
    </xf>
    <xf numFmtId="0" fontId="39" fillId="5" borderId="1" xfId="2" applyFont="1" applyFill="1" applyBorder="1" applyAlignment="1" applyProtection="1">
      <alignment horizontal="left" vertical="center" wrapText="1"/>
    </xf>
    <xf numFmtId="0" fontId="39" fillId="5" borderId="7" xfId="2" applyFont="1" applyFill="1" applyBorder="1" applyAlignment="1" applyProtection="1">
      <alignment horizontal="left" vertical="center" wrapText="1"/>
    </xf>
    <xf numFmtId="0" fontId="39" fillId="5" borderId="5" xfId="2" applyFont="1" applyFill="1" applyBorder="1" applyAlignment="1" applyProtection="1">
      <alignment horizontal="left" vertical="center" wrapText="1"/>
    </xf>
    <xf numFmtId="0" fontId="39" fillId="5" borderId="26" xfId="2" applyFont="1" applyFill="1" applyBorder="1" applyAlignment="1" applyProtection="1">
      <alignment horizontal="left" vertical="center" wrapText="1"/>
    </xf>
    <xf numFmtId="0" fontId="54" fillId="23" borderId="10" xfId="2" applyFont="1" applyFill="1" applyBorder="1" applyAlignment="1" applyProtection="1">
      <alignment horizontal="center" vertical="center" wrapText="1"/>
    </xf>
    <xf numFmtId="0" fontId="54" fillId="23" borderId="8" xfId="2" applyFont="1" applyFill="1" applyBorder="1" applyAlignment="1" applyProtection="1">
      <alignment horizontal="center" vertical="center" wrapText="1"/>
    </xf>
    <xf numFmtId="0" fontId="54" fillId="23" borderId="15" xfId="2" applyFont="1" applyFill="1" applyBorder="1" applyAlignment="1" applyProtection="1">
      <alignment horizontal="center" vertical="center" wrapText="1"/>
    </xf>
    <xf numFmtId="0" fontId="39" fillId="0" borderId="34" xfId="0" applyFont="1" applyBorder="1" applyAlignment="1" applyProtection="1">
      <alignment horizontal="left"/>
    </xf>
    <xf numFmtId="0" fontId="39" fillId="0" borderId="0" xfId="0" applyFont="1" applyBorder="1" applyAlignment="1" applyProtection="1">
      <alignment horizontal="left"/>
    </xf>
    <xf numFmtId="0" fontId="39" fillId="5" borderId="0" xfId="2" applyFont="1" applyFill="1" applyBorder="1" applyAlignment="1" applyProtection="1">
      <alignment horizontal="left"/>
    </xf>
    <xf numFmtId="173" fontId="81" fillId="32" borderId="0" xfId="0" applyNumberFormat="1" applyFont="1" applyFill="1" applyBorder="1" applyAlignment="1" applyProtection="1">
      <alignment horizontal="right" vertical="center"/>
    </xf>
    <xf numFmtId="0" fontId="81" fillId="32" borderId="0" xfId="2" applyFont="1" applyFill="1" applyBorder="1" applyAlignment="1" applyProtection="1">
      <alignment horizontal="right" vertical="center" wrapText="1"/>
    </xf>
    <xf numFmtId="0" fontId="54" fillId="23" borderId="66" xfId="2" applyFont="1" applyFill="1" applyBorder="1" applyAlignment="1" applyProtection="1">
      <alignment horizontal="center" vertical="center" wrapText="1"/>
    </xf>
    <xf numFmtId="0" fontId="54" fillId="23" borderId="67" xfId="2" applyFont="1" applyFill="1" applyBorder="1" applyAlignment="1" applyProtection="1">
      <alignment horizontal="center" vertical="center" wrapText="1"/>
    </xf>
    <xf numFmtId="0" fontId="39" fillId="5" borderId="1" xfId="2" applyFont="1" applyFill="1" applyBorder="1" applyAlignment="1" applyProtection="1">
      <alignment horizontal="left" vertical="center"/>
    </xf>
    <xf numFmtId="0" fontId="39" fillId="5" borderId="5" xfId="2" applyFont="1" applyFill="1" applyBorder="1" applyAlignment="1" applyProtection="1">
      <alignment horizontal="left" vertical="center"/>
    </xf>
    <xf numFmtId="0" fontId="39" fillId="7" borderId="1" xfId="2" applyFont="1" applyFill="1" applyBorder="1" applyAlignment="1" applyProtection="1">
      <alignment horizontal="left" vertical="center"/>
    </xf>
    <xf numFmtId="0" fontId="39" fillId="7" borderId="5" xfId="2" applyFont="1" applyFill="1" applyBorder="1" applyAlignment="1" applyProtection="1">
      <alignment horizontal="left" vertical="center"/>
    </xf>
    <xf numFmtId="0" fontId="39" fillId="0" borderId="1" xfId="2" applyFont="1" applyFill="1" applyBorder="1" applyAlignment="1" applyProtection="1">
      <alignment horizontal="left" vertical="center" wrapText="1"/>
    </xf>
    <xf numFmtId="0" fontId="39" fillId="0" borderId="5" xfId="2" applyFont="1" applyFill="1" applyBorder="1" applyAlignment="1" applyProtection="1">
      <alignment horizontal="left" vertical="center" wrapText="1"/>
    </xf>
    <xf numFmtId="0" fontId="39" fillId="7" borderId="1" xfId="2" applyFont="1" applyFill="1" applyBorder="1" applyAlignment="1" applyProtection="1">
      <alignment horizontal="left" vertical="center" wrapText="1"/>
    </xf>
    <xf numFmtId="0" fontId="39" fillId="7" borderId="5" xfId="2" applyFont="1" applyFill="1" applyBorder="1" applyAlignment="1" applyProtection="1">
      <alignment horizontal="left" vertical="center" wrapText="1"/>
    </xf>
    <xf numFmtId="0" fontId="53" fillId="5" borderId="0" xfId="2" applyFont="1" applyFill="1" applyBorder="1" applyAlignment="1" applyProtection="1">
      <alignment horizontal="center" vertical="center" wrapText="1"/>
    </xf>
    <xf numFmtId="0" fontId="93" fillId="5" borderId="0" xfId="2" applyFont="1" applyFill="1" applyBorder="1" applyAlignment="1" applyProtection="1">
      <alignment horizontal="center" vertical="center" wrapText="1"/>
    </xf>
    <xf numFmtId="0" fontId="74" fillId="5" borderId="0" xfId="2" applyFont="1" applyFill="1" applyBorder="1" applyAlignment="1" applyProtection="1">
      <alignment horizontal="center" vertical="center" wrapText="1"/>
    </xf>
    <xf numFmtId="0" fontId="34" fillId="12" borderId="19" xfId="0" applyFont="1" applyFill="1" applyBorder="1" applyAlignment="1" applyProtection="1">
      <alignment horizontal="center" vertical="center"/>
    </xf>
    <xf numFmtId="0" fontId="34" fillId="12" borderId="26" xfId="0" applyFont="1" applyFill="1" applyBorder="1" applyAlignment="1" applyProtection="1">
      <alignment horizontal="center" vertical="center"/>
    </xf>
    <xf numFmtId="0" fontId="34" fillId="12" borderId="29" xfId="0" applyFont="1" applyFill="1" applyBorder="1" applyAlignment="1" applyProtection="1">
      <alignment horizontal="center" vertical="center"/>
    </xf>
    <xf numFmtId="0" fontId="34" fillId="12" borderId="17" xfId="0" applyFont="1" applyFill="1" applyBorder="1" applyAlignment="1" applyProtection="1">
      <alignment horizontal="center" vertical="center"/>
    </xf>
    <xf numFmtId="0" fontId="34" fillId="12" borderId="18" xfId="0" applyFont="1" applyFill="1" applyBorder="1" applyAlignment="1" applyProtection="1">
      <alignment horizontal="center" vertical="center"/>
    </xf>
    <xf numFmtId="0" fontId="34" fillId="12" borderId="6" xfId="0" applyFont="1" applyFill="1" applyBorder="1" applyAlignment="1" applyProtection="1">
      <alignment horizontal="center" vertical="center"/>
    </xf>
    <xf numFmtId="0" fontId="34" fillId="5" borderId="1" xfId="2" applyFont="1" applyFill="1" applyBorder="1" applyAlignment="1" applyProtection="1">
      <alignment horizontal="center" vertical="center"/>
    </xf>
    <xf numFmtId="0" fontId="34" fillId="5" borderId="5" xfId="2" applyFont="1" applyFill="1" applyBorder="1" applyAlignment="1" applyProtection="1">
      <alignment horizontal="center" vertical="center"/>
    </xf>
    <xf numFmtId="0" fontId="39" fillId="30" borderId="1" xfId="2" applyFont="1" applyFill="1" applyBorder="1" applyAlignment="1" applyProtection="1">
      <alignment horizontal="center" vertical="center"/>
    </xf>
    <xf numFmtId="0" fontId="39" fillId="30" borderId="5" xfId="2" applyFont="1" applyFill="1" applyBorder="1" applyAlignment="1" applyProtection="1">
      <alignment horizontal="center" vertical="center"/>
    </xf>
    <xf numFmtId="0" fontId="39" fillId="0" borderId="0" xfId="2" applyFont="1" applyFill="1" applyAlignment="1" applyProtection="1">
      <alignment horizontal="left" vertical="center" wrapText="1"/>
    </xf>
    <xf numFmtId="0" fontId="34" fillId="24" borderId="1" xfId="2" applyFont="1" applyFill="1" applyBorder="1" applyAlignment="1" applyProtection="1">
      <alignment horizontal="center" vertical="center" wrapText="1"/>
      <protection locked="0"/>
    </xf>
    <xf numFmtId="0" fontId="34" fillId="24" borderId="7" xfId="2" applyFont="1" applyFill="1" applyBorder="1" applyAlignment="1" applyProtection="1">
      <alignment horizontal="center" vertical="center" wrapText="1"/>
      <protection locked="0"/>
    </xf>
    <xf numFmtId="0" fontId="34" fillId="24" borderId="5" xfId="2" applyFont="1" applyFill="1" applyBorder="1" applyAlignment="1" applyProtection="1">
      <alignment horizontal="center" vertical="center" wrapText="1"/>
      <protection locked="0"/>
    </xf>
    <xf numFmtId="0" fontId="39" fillId="0" borderId="0" xfId="2" applyFont="1" applyAlignment="1" applyProtection="1">
      <alignment horizontal="left" vertical="top" wrapText="1"/>
    </xf>
    <xf numFmtId="0" fontId="51" fillId="0" borderId="32" xfId="4" applyFont="1" applyBorder="1" applyAlignment="1" applyProtection="1">
      <alignment horizontal="left"/>
    </xf>
    <xf numFmtId="0" fontId="54" fillId="23" borderId="35" xfId="2" applyFont="1" applyFill="1" applyBorder="1" applyAlignment="1" applyProtection="1">
      <alignment horizontal="center" vertical="center" wrapText="1"/>
    </xf>
    <xf numFmtId="0" fontId="54" fillId="23" borderId="36" xfId="2" applyFont="1" applyFill="1" applyBorder="1" applyAlignment="1" applyProtection="1">
      <alignment horizontal="center" vertical="center" wrapText="1"/>
    </xf>
    <xf numFmtId="0" fontId="58" fillId="17" borderId="4" xfId="0" applyFont="1" applyFill="1" applyBorder="1" applyAlignment="1" applyProtection="1">
      <alignment horizontal="center" vertical="center" wrapText="1"/>
    </xf>
    <xf numFmtId="0" fontId="58" fillId="17" borderId="24" xfId="0" applyFont="1" applyFill="1" applyBorder="1" applyAlignment="1" applyProtection="1">
      <alignment horizontal="center" vertical="center" wrapText="1"/>
    </xf>
    <xf numFmtId="0" fontId="58" fillId="17" borderId="2" xfId="0" applyFont="1" applyFill="1" applyBorder="1" applyAlignment="1" applyProtection="1">
      <alignment horizontal="center" vertical="center" wrapText="1"/>
    </xf>
    <xf numFmtId="0" fontId="58" fillId="33" borderId="4" xfId="0" applyFont="1" applyFill="1" applyBorder="1" applyAlignment="1" applyProtection="1">
      <alignment horizontal="center" vertical="center"/>
    </xf>
    <xf numFmtId="0" fontId="58" fillId="33" borderId="24" xfId="0" applyFont="1" applyFill="1" applyBorder="1" applyAlignment="1" applyProtection="1">
      <alignment horizontal="center" vertical="center"/>
    </xf>
    <xf numFmtId="0" fontId="85" fillId="5" borderId="69" xfId="2" applyFont="1" applyFill="1" applyBorder="1" applyAlignment="1" applyProtection="1">
      <alignment horizontal="center"/>
    </xf>
    <xf numFmtId="0" fontId="58" fillId="34" borderId="4" xfId="0" applyFont="1" applyFill="1" applyBorder="1" applyAlignment="1" applyProtection="1">
      <alignment horizontal="center" vertical="center" wrapText="1"/>
    </xf>
    <xf numFmtId="0" fontId="58" fillId="34" borderId="24" xfId="0" applyFont="1" applyFill="1" applyBorder="1" applyAlignment="1" applyProtection="1">
      <alignment horizontal="center" vertical="center" wrapText="1"/>
    </xf>
    <xf numFmtId="0" fontId="58" fillId="34" borderId="2" xfId="0" applyFont="1" applyFill="1" applyBorder="1" applyAlignment="1" applyProtection="1">
      <alignment horizontal="center" vertical="center" wrapText="1"/>
    </xf>
    <xf numFmtId="0" fontId="58" fillId="33" borderId="4" xfId="0" applyFont="1" applyFill="1" applyBorder="1" applyAlignment="1" applyProtection="1">
      <alignment horizontal="center" vertical="center" wrapText="1"/>
    </xf>
    <xf numFmtId="0" fontId="58" fillId="33" borderId="24" xfId="0" applyFont="1" applyFill="1" applyBorder="1" applyAlignment="1" applyProtection="1">
      <alignment horizontal="center" vertical="center" wrapText="1"/>
    </xf>
    <xf numFmtId="0" fontId="58" fillId="33" borderId="2" xfId="0" applyFont="1" applyFill="1" applyBorder="1" applyAlignment="1" applyProtection="1">
      <alignment horizontal="center" vertical="center" wrapText="1"/>
    </xf>
    <xf numFmtId="0" fontId="58" fillId="39" borderId="4" xfId="0" applyFont="1" applyFill="1" applyBorder="1" applyAlignment="1" applyProtection="1">
      <alignment horizontal="center" vertical="center" wrapText="1"/>
    </xf>
    <xf numFmtId="0" fontId="58" fillId="39" borderId="24" xfId="0" applyFont="1" applyFill="1" applyBorder="1" applyAlignment="1" applyProtection="1">
      <alignment horizontal="center" vertical="center" wrapText="1"/>
    </xf>
    <xf numFmtId="0" fontId="58" fillId="39" borderId="2" xfId="0" applyFont="1" applyFill="1" applyBorder="1" applyAlignment="1" applyProtection="1">
      <alignment horizontal="center" vertical="center" wrapText="1"/>
    </xf>
    <xf numFmtId="0" fontId="58" fillId="33" borderId="19" xfId="0" applyFont="1" applyFill="1" applyBorder="1" applyAlignment="1" applyProtection="1">
      <alignment horizontal="center" vertical="center" wrapText="1"/>
    </xf>
    <xf numFmtId="0" fontId="58" fillId="33" borderId="20" xfId="0" applyFont="1" applyFill="1" applyBorder="1" applyAlignment="1" applyProtection="1">
      <alignment horizontal="center" vertical="center" wrapText="1"/>
    </xf>
    <xf numFmtId="0" fontId="58" fillId="33" borderId="17" xfId="0" applyFont="1" applyFill="1" applyBorder="1" applyAlignment="1" applyProtection="1">
      <alignment horizontal="center" vertical="center" wrapText="1"/>
    </xf>
    <xf numFmtId="0" fontId="39" fillId="0" borderId="0" xfId="2" applyFont="1" applyBorder="1" applyAlignment="1" applyProtection="1">
      <alignment horizontal="left" vertical="center" wrapText="1"/>
    </xf>
    <xf numFmtId="0" fontId="36" fillId="5" borderId="32" xfId="2" applyFont="1" applyFill="1" applyBorder="1" applyAlignment="1" applyProtection="1">
      <alignment horizontal="left"/>
    </xf>
    <xf numFmtId="0" fontId="39" fillId="0" borderId="0" xfId="0" applyFont="1" applyBorder="1" applyAlignment="1" applyProtection="1">
      <alignment horizontal="left" vertical="center" wrapText="1"/>
    </xf>
    <xf numFmtId="0" fontId="39" fillId="5" borderId="0" xfId="2" applyFont="1" applyFill="1" applyAlignment="1" applyProtection="1">
      <alignment vertical="center" wrapText="1"/>
    </xf>
    <xf numFmtId="0" fontId="39" fillId="5" borderId="41" xfId="2" applyFont="1" applyFill="1" applyBorder="1" applyAlignment="1" applyProtection="1">
      <alignment vertical="center" wrapText="1"/>
    </xf>
    <xf numFmtId="0" fontId="39" fillId="5" borderId="0" xfId="2" applyFont="1" applyFill="1" applyAlignment="1" applyProtection="1">
      <alignment horizontal="left" vertical="center" wrapText="1"/>
    </xf>
    <xf numFmtId="0" fontId="34" fillId="9" borderId="0" xfId="0" applyFont="1" applyFill="1" applyBorder="1" applyAlignment="1" applyProtection="1">
      <alignment horizontal="left" vertical="center" wrapText="1"/>
    </xf>
    <xf numFmtId="0" fontId="39" fillId="0" borderId="0" xfId="2" applyFont="1" applyBorder="1" applyAlignment="1" applyProtection="1">
      <alignment horizontal="center"/>
    </xf>
    <xf numFmtId="0" fontId="34" fillId="3" borderId="10" xfId="2" applyFont="1" applyFill="1" applyBorder="1" applyAlignment="1" applyProtection="1">
      <alignment horizontal="center" vertical="center" wrapText="1"/>
    </xf>
    <xf numFmtId="0" fontId="34" fillId="3" borderId="8" xfId="2" applyFont="1" applyFill="1" applyBorder="1" applyAlignment="1" applyProtection="1">
      <alignment horizontal="center" vertical="center" wrapText="1"/>
    </xf>
    <xf numFmtId="0" fontId="34" fillId="3" borderId="15" xfId="2" applyFont="1" applyFill="1" applyBorder="1" applyAlignment="1" applyProtection="1">
      <alignment horizontal="center" vertical="center" wrapText="1"/>
    </xf>
    <xf numFmtId="0" fontId="51" fillId="5" borderId="32" xfId="2" applyFont="1" applyFill="1" applyBorder="1" applyAlignment="1" applyProtection="1">
      <alignment horizontal="center"/>
    </xf>
    <xf numFmtId="0" fontId="34" fillId="2" borderId="24" xfId="2" applyFont="1" applyFill="1" applyBorder="1" applyAlignment="1" applyProtection="1">
      <alignment horizontal="center" vertical="center" wrapText="1"/>
    </xf>
    <xf numFmtId="0" fontId="34" fillId="2" borderId="2" xfId="2" applyFont="1" applyFill="1" applyBorder="1" applyAlignment="1" applyProtection="1">
      <alignment horizontal="center" vertical="center" wrapText="1"/>
    </xf>
    <xf numFmtId="0" fontId="34" fillId="2" borderId="4" xfId="2" applyFont="1" applyFill="1" applyBorder="1" applyAlignment="1" applyProtection="1">
      <alignment horizontal="center" vertical="center"/>
    </xf>
    <xf numFmtId="0" fontId="34" fillId="2" borderId="2" xfId="2" applyFont="1" applyFill="1" applyBorder="1" applyAlignment="1" applyProtection="1">
      <alignment horizontal="center" vertical="center"/>
    </xf>
    <xf numFmtId="0" fontId="34" fillId="8" borderId="4" xfId="2" applyFont="1" applyFill="1" applyBorder="1" applyAlignment="1" applyProtection="1">
      <alignment horizontal="center" vertical="center"/>
    </xf>
    <xf numFmtId="0" fontId="34" fillId="8" borderId="2" xfId="2" applyFont="1" applyFill="1" applyBorder="1" applyAlignment="1" applyProtection="1">
      <alignment horizontal="center" vertical="center"/>
    </xf>
    <xf numFmtId="0" fontId="34" fillId="8" borderId="4" xfId="2" applyFont="1" applyFill="1" applyBorder="1" applyAlignment="1" applyProtection="1">
      <alignment horizontal="center" vertical="center" wrapText="1"/>
    </xf>
    <xf numFmtId="0" fontId="34" fillId="8" borderId="2" xfId="2" applyFont="1" applyFill="1" applyBorder="1" applyAlignment="1" applyProtection="1">
      <alignment horizontal="center" vertical="center" wrapText="1"/>
    </xf>
    <xf numFmtId="0" fontId="78" fillId="5" borderId="38" xfId="2" applyFont="1" applyFill="1" applyBorder="1" applyAlignment="1" applyProtection="1">
      <alignment horizontal="center"/>
    </xf>
    <xf numFmtId="0" fontId="34" fillId="2" borderId="24" xfId="2" applyFont="1" applyFill="1" applyBorder="1" applyAlignment="1" applyProtection="1">
      <alignment horizontal="center" vertical="center"/>
    </xf>
    <xf numFmtId="0" fontId="34" fillId="8" borderId="68" xfId="2" applyFont="1" applyFill="1" applyBorder="1" applyAlignment="1" applyProtection="1">
      <alignment horizontal="center" vertical="center" wrapText="1"/>
    </xf>
    <xf numFmtId="0" fontId="74" fillId="5" borderId="0" xfId="2" applyFont="1" applyFill="1" applyBorder="1" applyAlignment="1" applyProtection="1">
      <alignment horizontal="center" vertical="center"/>
    </xf>
    <xf numFmtId="0" fontId="39" fillId="5" borderId="0" xfId="2" applyFont="1" applyFill="1" applyBorder="1" applyAlignment="1" applyProtection="1">
      <alignment horizontal="center" vertical="center"/>
    </xf>
    <xf numFmtId="0" fontId="34" fillId="12" borderId="19" xfId="2" applyFont="1" applyFill="1" applyBorder="1" applyAlignment="1" applyProtection="1">
      <alignment horizontal="center" vertical="center" wrapText="1"/>
    </xf>
    <xf numFmtId="0" fontId="34" fillId="12" borderId="26" xfId="2" applyFont="1" applyFill="1" applyBorder="1" applyAlignment="1" applyProtection="1">
      <alignment horizontal="center" vertical="center" wrapText="1"/>
    </xf>
    <xf numFmtId="0" fontId="34" fillId="12" borderId="29" xfId="2" applyFont="1" applyFill="1" applyBorder="1" applyAlignment="1" applyProtection="1">
      <alignment horizontal="center" vertical="center" wrapText="1"/>
    </xf>
    <xf numFmtId="0" fontId="34" fillId="12" borderId="17" xfId="2" applyFont="1" applyFill="1" applyBorder="1" applyAlignment="1" applyProtection="1">
      <alignment horizontal="center" vertical="center" wrapText="1"/>
    </xf>
    <xf numFmtId="0" fontId="34" fillId="12" borderId="18" xfId="2" applyFont="1" applyFill="1" applyBorder="1" applyAlignment="1" applyProtection="1">
      <alignment horizontal="center" vertical="center" wrapText="1"/>
    </xf>
    <xf numFmtId="0" fontId="34" fillId="12" borderId="6" xfId="2" applyFont="1" applyFill="1" applyBorder="1" applyAlignment="1" applyProtection="1">
      <alignment horizontal="center" vertical="center" wrapText="1"/>
    </xf>
    <xf numFmtId="0" fontId="34" fillId="6" borderId="39" xfId="2" applyFont="1" applyFill="1" applyBorder="1" applyAlignment="1" applyProtection="1">
      <alignment horizontal="center" vertical="center" wrapText="1"/>
    </xf>
    <xf numFmtId="0" fontId="34" fillId="6" borderId="2" xfId="2" applyFont="1" applyFill="1" applyBorder="1" applyAlignment="1" applyProtection="1">
      <alignment horizontal="center" vertical="center" wrapText="1"/>
    </xf>
    <xf numFmtId="0" fontId="34" fillId="6" borderId="4" xfId="2" applyFont="1" applyFill="1" applyBorder="1" applyAlignment="1" applyProtection="1">
      <alignment horizontal="center" vertical="center"/>
    </xf>
    <xf numFmtId="0" fontId="34" fillId="6" borderId="2" xfId="2" applyFont="1" applyFill="1" applyBorder="1" applyAlignment="1" applyProtection="1">
      <alignment horizontal="center" vertical="center"/>
    </xf>
    <xf numFmtId="0" fontId="34" fillId="6" borderId="4" xfId="2" applyFont="1" applyFill="1" applyBorder="1" applyAlignment="1" applyProtection="1">
      <alignment horizontal="center" vertical="center" wrapText="1"/>
    </xf>
    <xf numFmtId="0" fontId="29" fillId="35" borderId="20" xfId="0" applyFont="1" applyFill="1" applyBorder="1" applyAlignment="1" applyProtection="1">
      <alignment horizontal="right" vertical="center" wrapText="1"/>
    </xf>
    <xf numFmtId="0" fontId="39" fillId="9" borderId="0" xfId="0" applyFont="1" applyFill="1" applyBorder="1" applyAlignment="1" applyProtection="1">
      <alignment horizontal="left" vertical="center" wrapText="1"/>
    </xf>
    <xf numFmtId="0" fontId="7" fillId="0" borderId="0" xfId="2"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86" fillId="5" borderId="70" xfId="2" applyFont="1" applyFill="1" applyBorder="1" applyAlignment="1" applyProtection="1">
      <alignment horizontal="center"/>
    </xf>
    <xf numFmtId="0" fontId="86" fillId="5" borderId="0" xfId="2" applyFont="1" applyFill="1" applyBorder="1" applyAlignment="1" applyProtection="1">
      <alignment horizontal="center"/>
    </xf>
    <xf numFmtId="0" fontId="86" fillId="0" borderId="0" xfId="2" applyFont="1" applyFill="1" applyBorder="1" applyAlignment="1" applyProtection="1">
      <alignment horizontal="center"/>
    </xf>
    <xf numFmtId="0" fontId="86" fillId="5" borderId="18" xfId="2" applyFont="1" applyFill="1" applyBorder="1" applyAlignment="1" applyProtection="1">
      <alignment horizontal="center"/>
    </xf>
  </cellXfs>
  <cellStyles count="9">
    <cellStyle name="Moeda 2" xfId="7"/>
    <cellStyle name="Moeda_Plan1" xfId="5"/>
    <cellStyle name="Normal" xfId="0" builtinId="0"/>
    <cellStyle name="Normal 2" xfId="2"/>
    <cellStyle name="Normal 3" xfId="6"/>
    <cellStyle name="Normal 4 2" xfId="8"/>
    <cellStyle name="Porcentagem" xfId="1" builtinId="5"/>
    <cellStyle name="Título 2" xfId="3" builtinId="17"/>
    <cellStyle name="Título 3" xfId="4" builtinId="18"/>
  </cellStyles>
  <dxfs count="2">
    <dxf>
      <font>
        <b/>
        <i val="0"/>
        <color rgb="FFFF0000"/>
      </font>
    </dxf>
    <dxf>
      <font>
        <b/>
        <i val="0"/>
        <color rgb="FFFF0000"/>
      </font>
    </dxf>
  </dxfs>
  <tableStyles count="0" defaultTableStyle="TableStyleMedium9" defaultPivotStyle="PivotStyleLight16"/>
  <colors>
    <mruColors>
      <color rgb="FFE7FFE8"/>
      <color rgb="FFCCFECE"/>
      <color rgb="FFCCFED6"/>
      <color rgb="FFCCFEEB"/>
      <color rgb="FFCF9FFF"/>
      <color rgb="FFFFFBCD"/>
      <color rgb="FFD9B3FF"/>
      <color rgb="FF8115F7"/>
      <color rgb="FFF7E6FE"/>
      <color rgb="FFF9EC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5"/>
  <sheetViews>
    <sheetView showGridLines="0" showZeros="0" tabSelected="1" view="pageBreakPreview" zoomScale="70" zoomScaleSheetLayoutView="70" workbookViewId="0">
      <selection activeCell="J6" sqref="J6"/>
    </sheetView>
  </sheetViews>
  <sheetFormatPr defaultRowHeight="15" x14ac:dyDescent="0.25"/>
  <cols>
    <col min="1" max="1" width="6.7109375" style="315" customWidth="1"/>
    <col min="2" max="2" width="56.42578125" style="315" customWidth="1"/>
    <col min="3" max="9" width="16.7109375" style="315" customWidth="1"/>
    <col min="10" max="10" width="32.7109375" style="315" customWidth="1"/>
    <col min="11" max="12" width="9.140625" style="315"/>
    <col min="13" max="13" width="10.42578125" style="315" bestFit="1" customWidth="1"/>
    <col min="14" max="14" width="14.28515625" style="315" bestFit="1" customWidth="1"/>
    <col min="15" max="16384" width="9.140625" style="315"/>
  </cols>
  <sheetData>
    <row r="1" spans="1:10" ht="18.75" x14ac:dyDescent="0.3">
      <c r="A1" s="614" t="s">
        <v>14</v>
      </c>
      <c r="B1" s="614"/>
      <c r="C1" s="614"/>
      <c r="D1" s="614"/>
      <c r="E1" s="614"/>
      <c r="F1" s="614"/>
      <c r="G1" s="614"/>
      <c r="H1" s="614"/>
      <c r="I1" s="614"/>
      <c r="J1" s="614"/>
    </row>
    <row r="2" spans="1:10" ht="15.75" x14ac:dyDescent="0.25">
      <c r="A2" s="615" t="s">
        <v>190</v>
      </c>
      <c r="B2" s="615"/>
      <c r="C2" s="615"/>
      <c r="D2" s="615"/>
      <c r="E2" s="615"/>
      <c r="F2" s="615"/>
      <c r="G2" s="615"/>
      <c r="H2" s="615"/>
      <c r="I2" s="615"/>
      <c r="J2" s="615"/>
    </row>
    <row r="3" spans="1:10" ht="15.75" x14ac:dyDescent="0.25">
      <c r="A3" s="615" t="s">
        <v>252</v>
      </c>
      <c r="B3" s="615"/>
      <c r="C3" s="615"/>
      <c r="D3" s="615"/>
      <c r="E3" s="615"/>
      <c r="F3" s="615"/>
      <c r="G3" s="615"/>
      <c r="H3" s="615"/>
      <c r="I3" s="615"/>
      <c r="J3" s="615"/>
    </row>
    <row r="4" spans="1:10" x14ac:dyDescent="0.25">
      <c r="A4" s="38"/>
      <c r="B4" s="38"/>
      <c r="C4" s="38"/>
      <c r="D4" s="38"/>
      <c r="E4" s="38"/>
      <c r="F4" s="38"/>
      <c r="G4" s="38"/>
      <c r="H4" s="38"/>
      <c r="I4" s="38"/>
      <c r="J4" s="38"/>
    </row>
    <row r="5" spans="1:10" x14ac:dyDescent="0.25">
      <c r="A5" s="38"/>
      <c r="B5" s="316"/>
      <c r="C5" s="316"/>
      <c r="D5" s="317"/>
      <c r="E5" s="317"/>
      <c r="F5" s="317"/>
      <c r="H5" s="39"/>
      <c r="I5" s="39" t="s">
        <v>33</v>
      </c>
      <c r="J5" s="40" t="s">
        <v>90</v>
      </c>
    </row>
    <row r="6" spans="1:10" x14ac:dyDescent="0.25">
      <c r="A6" s="38"/>
      <c r="B6" s="41"/>
      <c r="C6" s="41"/>
      <c r="D6" s="42"/>
      <c r="E6" s="42"/>
      <c r="F6" s="42"/>
      <c r="H6" s="43"/>
      <c r="I6" s="43" t="s">
        <v>110</v>
      </c>
      <c r="J6" s="319" t="s">
        <v>294</v>
      </c>
    </row>
    <row r="7" spans="1:10" x14ac:dyDescent="0.25">
      <c r="A7" s="38"/>
      <c r="B7" s="38"/>
      <c r="C7" s="38"/>
      <c r="D7" s="38"/>
      <c r="E7" s="38"/>
      <c r="F7" s="38"/>
      <c r="H7" s="39"/>
      <c r="I7" s="39" t="s">
        <v>34</v>
      </c>
      <c r="J7" s="320" t="s">
        <v>295</v>
      </c>
    </row>
    <row r="8" spans="1:10" x14ac:dyDescent="0.25">
      <c r="A8" s="38"/>
      <c r="B8" s="38"/>
      <c r="C8" s="38"/>
      <c r="D8" s="38"/>
      <c r="E8" s="38"/>
      <c r="F8" s="38"/>
      <c r="H8" s="39"/>
      <c r="I8" s="39" t="s">
        <v>107</v>
      </c>
      <c r="J8" s="281"/>
    </row>
    <row r="9" spans="1:10" ht="15.75" thickBot="1" x14ac:dyDescent="0.3">
      <c r="A9" s="616"/>
      <c r="B9" s="616"/>
      <c r="C9" s="616"/>
      <c r="D9" s="616"/>
      <c r="E9" s="616"/>
      <c r="F9" s="616"/>
      <c r="G9" s="616"/>
      <c r="H9" s="616"/>
      <c r="I9" s="616"/>
      <c r="J9" s="616"/>
    </row>
    <row r="10" spans="1:10" x14ac:dyDescent="0.25">
      <c r="A10" s="601" t="s">
        <v>298</v>
      </c>
      <c r="B10" s="602"/>
      <c r="C10" s="602"/>
      <c r="D10" s="602"/>
      <c r="E10" s="602"/>
      <c r="F10" s="602"/>
      <c r="G10" s="602"/>
      <c r="H10" s="602"/>
      <c r="I10" s="602"/>
      <c r="J10" s="603"/>
    </row>
    <row r="11" spans="1:10" ht="15.75" thickBot="1" x14ac:dyDescent="0.3">
      <c r="A11" s="607" t="s">
        <v>299</v>
      </c>
      <c r="B11" s="608"/>
      <c r="C11" s="608"/>
      <c r="D11" s="608"/>
      <c r="E11" s="608"/>
      <c r="F11" s="608"/>
      <c r="G11" s="608"/>
      <c r="H11" s="608"/>
      <c r="I11" s="608"/>
      <c r="J11" s="609"/>
    </row>
    <row r="12" spans="1:10" x14ac:dyDescent="0.25">
      <c r="A12" s="601" t="s">
        <v>344</v>
      </c>
      <c r="B12" s="602"/>
      <c r="C12" s="602"/>
      <c r="D12" s="602"/>
      <c r="E12" s="602"/>
      <c r="F12" s="602"/>
      <c r="G12" s="602"/>
      <c r="H12" s="602"/>
      <c r="I12" s="602"/>
      <c r="J12" s="603"/>
    </row>
    <row r="13" spans="1:10" x14ac:dyDescent="0.25">
      <c r="A13" s="604" t="s">
        <v>345</v>
      </c>
      <c r="B13" s="605"/>
      <c r="C13" s="605"/>
      <c r="D13" s="605"/>
      <c r="E13" s="605"/>
      <c r="F13" s="605"/>
      <c r="G13" s="605"/>
      <c r="H13" s="605"/>
      <c r="I13" s="605"/>
      <c r="J13" s="606"/>
    </row>
    <row r="14" spans="1:10" x14ac:dyDescent="0.25">
      <c r="A14" s="604" t="s">
        <v>346</v>
      </c>
      <c r="B14" s="605"/>
      <c r="C14" s="605"/>
      <c r="D14" s="605"/>
      <c r="E14" s="605"/>
      <c r="F14" s="605"/>
      <c r="G14" s="605"/>
      <c r="H14" s="605"/>
      <c r="I14" s="605"/>
      <c r="J14" s="606"/>
    </row>
    <row r="15" spans="1:10" ht="15.75" thickBot="1" x14ac:dyDescent="0.3">
      <c r="A15" s="607" t="s">
        <v>347</v>
      </c>
      <c r="B15" s="608"/>
      <c r="C15" s="608"/>
      <c r="D15" s="608"/>
      <c r="E15" s="608"/>
      <c r="F15" s="608"/>
      <c r="G15" s="608"/>
      <c r="H15" s="608"/>
      <c r="I15" s="608"/>
      <c r="J15" s="609"/>
    </row>
    <row r="16" spans="1:10" x14ac:dyDescent="0.25">
      <c r="A16" s="44"/>
      <c r="B16" s="44"/>
      <c r="C16" s="44"/>
      <c r="D16" s="44"/>
      <c r="E16" s="44"/>
      <c r="F16" s="44"/>
      <c r="G16" s="44"/>
      <c r="H16" s="44"/>
      <c r="I16" s="44"/>
      <c r="J16" s="44"/>
    </row>
    <row r="17" spans="1:20" ht="25.5" customHeight="1" x14ac:dyDescent="0.25">
      <c r="A17" s="593" t="s">
        <v>70</v>
      </c>
      <c r="B17" s="594"/>
      <c r="C17" s="594"/>
      <c r="D17" s="594"/>
      <c r="E17" s="594"/>
      <c r="F17" s="594"/>
      <c r="G17" s="594"/>
      <c r="H17" s="594"/>
      <c r="I17" s="594"/>
      <c r="J17" s="595"/>
    </row>
    <row r="18" spans="1:20" ht="25.5" customHeight="1" x14ac:dyDescent="0.25">
      <c r="A18" s="596"/>
      <c r="B18" s="596"/>
      <c r="C18" s="596"/>
      <c r="D18" s="596"/>
      <c r="E18" s="596"/>
      <c r="F18" s="596"/>
      <c r="G18" s="596"/>
      <c r="H18" s="596"/>
      <c r="I18" s="596"/>
      <c r="J18" s="596"/>
    </row>
    <row r="19" spans="1:20" ht="25.5" customHeight="1" thickBot="1" x14ac:dyDescent="0.3">
      <c r="A19" s="218" t="s">
        <v>269</v>
      </c>
      <c r="B19" s="217"/>
      <c r="C19" s="217"/>
      <c r="D19" s="217"/>
      <c r="E19" s="217"/>
      <c r="F19" s="217"/>
      <c r="G19" s="217"/>
      <c r="H19" s="217"/>
      <c r="I19" s="217"/>
      <c r="J19" s="217"/>
    </row>
    <row r="20" spans="1:20" s="318" customFormat="1" ht="38.25" customHeight="1" thickTop="1" x14ac:dyDescent="0.25">
      <c r="A20" s="591" t="s">
        <v>8</v>
      </c>
      <c r="B20" s="591" t="s">
        <v>71</v>
      </c>
      <c r="C20" s="297" t="s">
        <v>275</v>
      </c>
      <c r="D20" s="591" t="s">
        <v>201</v>
      </c>
      <c r="E20" s="591" t="s">
        <v>204</v>
      </c>
      <c r="F20" s="591" t="s">
        <v>72</v>
      </c>
      <c r="G20" s="591" t="s">
        <v>202</v>
      </c>
      <c r="H20" s="591" t="s">
        <v>203</v>
      </c>
      <c r="I20" s="597" t="s">
        <v>205</v>
      </c>
      <c r="J20" s="598"/>
    </row>
    <row r="21" spans="1:20" s="318" customFormat="1" x14ac:dyDescent="0.25">
      <c r="A21" s="592"/>
      <c r="B21" s="592"/>
      <c r="C21" s="45" t="s">
        <v>105</v>
      </c>
      <c r="D21" s="592"/>
      <c r="E21" s="592"/>
      <c r="F21" s="592"/>
      <c r="G21" s="592"/>
      <c r="H21" s="592"/>
      <c r="I21" s="599"/>
      <c r="J21" s="600"/>
    </row>
    <row r="22" spans="1:20" ht="25.5" customHeight="1" x14ac:dyDescent="0.25">
      <c r="A22" s="46">
        <f>'Postos de Engenheiro'!A16</f>
        <v>1</v>
      </c>
      <c r="B22" s="47" t="str">
        <f>'Postos de Engenheiro'!B16</f>
        <v>Engenheiro Civil</v>
      </c>
      <c r="C22" s="48">
        <f>'Postos de Engenheiro'!C16</f>
        <v>40</v>
      </c>
      <c r="D22" s="283">
        <f>'Postos de Engenheiro'!D24</f>
        <v>0</v>
      </c>
      <c r="E22" s="213">
        <f>'Postos de Engenheiro'!G24</f>
        <v>0</v>
      </c>
      <c r="F22" s="49">
        <f>'Postos de Engenheiro'!E24</f>
        <v>2</v>
      </c>
      <c r="G22" s="213">
        <f>'Postos de Engenheiro'!F24</f>
        <v>0</v>
      </c>
      <c r="H22" s="215">
        <f>'Postos de Engenheiro'!J24</f>
        <v>30</v>
      </c>
      <c r="I22" s="547">
        <f>'Postos de Engenheiro'!K24</f>
        <v>0</v>
      </c>
      <c r="J22" s="545">
        <f>'Postos de Engenheiro'!L24</f>
        <v>0</v>
      </c>
    </row>
    <row r="23" spans="1:20" ht="25.5" customHeight="1" x14ac:dyDescent="0.25">
      <c r="A23" s="212">
        <f>'Postos de Engenheiro'!A17</f>
        <v>2</v>
      </c>
      <c r="B23" s="47" t="str">
        <f>'Postos de Engenheiro'!B17</f>
        <v>Engenheiro Civil com especialização em Segurança do Trabalho</v>
      </c>
      <c r="C23" s="48">
        <f>'Postos de Engenheiro'!C17</f>
        <v>40</v>
      </c>
      <c r="D23" s="283">
        <f>'Postos de Engenheiro'!D25</f>
        <v>0</v>
      </c>
      <c r="E23" s="213">
        <f>'Postos de Engenheiro'!G25</f>
        <v>0</v>
      </c>
      <c r="F23" s="49">
        <f>'Postos de Engenheiro'!E25</f>
        <v>2</v>
      </c>
      <c r="G23" s="213">
        <f>'Postos de Engenheiro'!F25</f>
        <v>0</v>
      </c>
      <c r="H23" s="215">
        <f>'Postos de Engenheiro'!J25</f>
        <v>30</v>
      </c>
      <c r="I23" s="547">
        <f>'Postos de Engenheiro'!K25</f>
        <v>0</v>
      </c>
      <c r="J23" s="545">
        <f>'Postos de Engenheiro'!L25</f>
        <v>0</v>
      </c>
    </row>
    <row r="24" spans="1:20" ht="25.5" customHeight="1" x14ac:dyDescent="0.25">
      <c r="A24" s="212">
        <f>'Postos de Tec. de Edificacoes'!A16</f>
        <v>3</v>
      </c>
      <c r="B24" s="47" t="str">
        <f>'Postos de Tec. de Edificacoes'!B16</f>
        <v>Técnico em Edificações</v>
      </c>
      <c r="C24" s="48">
        <f>'Postos de Tec. de Edificacoes'!C16</f>
        <v>40</v>
      </c>
      <c r="D24" s="283">
        <f>'Postos de Tec. de Edificacoes'!D24</f>
        <v>0</v>
      </c>
      <c r="E24" s="213">
        <f>'Postos de Tec. de Edificacoes'!G24</f>
        <v>0</v>
      </c>
      <c r="F24" s="49">
        <f>'Postos de Tec. de Edificacoes'!E24</f>
        <v>1</v>
      </c>
      <c r="G24" s="213">
        <f>'Postos de Tec. de Edificacoes'!F24</f>
        <v>0</v>
      </c>
      <c r="H24" s="215">
        <f>'Postos de Tec. de Edificacoes'!J24</f>
        <v>30</v>
      </c>
      <c r="I24" s="547">
        <f>'Postos de Tec. de Edificacoes'!K24</f>
        <v>0</v>
      </c>
      <c r="J24" s="545">
        <f>'Postos de Tec. de Edificacoes'!L24</f>
        <v>0</v>
      </c>
    </row>
    <row r="25" spans="1:20" ht="25.5" customHeight="1" x14ac:dyDescent="0.25">
      <c r="A25" s="212">
        <f>'Postos de Tec. de Edificacoes'!A17</f>
        <v>4</v>
      </c>
      <c r="B25" s="47" t="str">
        <f>'Postos de Tec. de Edificacoes'!B17</f>
        <v>Técnico em Edificações qualificado para inspeção de linha de vida</v>
      </c>
      <c r="C25" s="48">
        <f>'Postos de Tec. de Edificacoes'!C17</f>
        <v>40</v>
      </c>
      <c r="D25" s="283">
        <f>'Postos de Tec. de Edificacoes'!D25</f>
        <v>0</v>
      </c>
      <c r="E25" s="213">
        <f>'Postos de Tec. de Edificacoes'!G25</f>
        <v>0</v>
      </c>
      <c r="F25" s="49">
        <f>'Postos de Tec. de Edificacoes'!E25</f>
        <v>1</v>
      </c>
      <c r="G25" s="213">
        <f>'Postos de Tec. de Edificacoes'!F25</f>
        <v>0</v>
      </c>
      <c r="H25" s="215">
        <f>'Postos de Tec. de Edificacoes'!J25</f>
        <v>30</v>
      </c>
      <c r="I25" s="547">
        <f>'Postos de Tec. de Edificacoes'!K25</f>
        <v>0</v>
      </c>
      <c r="J25" s="545">
        <f>'Postos de Tec. de Edificacoes'!L25</f>
        <v>0</v>
      </c>
    </row>
    <row r="26" spans="1:20" ht="25.5" customHeight="1" x14ac:dyDescent="0.25">
      <c r="A26" s="50"/>
      <c r="B26" s="51"/>
      <c r="C26" s="51"/>
      <c r="D26" s="52"/>
      <c r="E26" s="52"/>
      <c r="F26" s="52"/>
      <c r="G26" s="214">
        <f>SUM(G22:G25)</f>
        <v>0</v>
      </c>
      <c r="H26" s="216"/>
      <c r="I26" s="548"/>
      <c r="J26" s="546">
        <f>SUM(J22:J25)</f>
        <v>0</v>
      </c>
    </row>
    <row r="27" spans="1:20" ht="25.5" customHeight="1" x14ac:dyDescent="0.25">
      <c r="A27" s="50"/>
      <c r="B27" s="51"/>
      <c r="C27" s="51"/>
      <c r="D27" s="52"/>
      <c r="E27" s="52"/>
      <c r="F27" s="52"/>
      <c r="G27" s="282"/>
      <c r="H27" s="282"/>
      <c r="I27" s="282"/>
      <c r="J27" s="282"/>
    </row>
    <row r="28" spans="1:20" s="15" customFormat="1" ht="30" customHeight="1" thickBot="1" x14ac:dyDescent="0.3">
      <c r="A28" s="611" t="s">
        <v>91</v>
      </c>
      <c r="B28" s="611"/>
      <c r="C28" s="611"/>
      <c r="D28" s="611"/>
      <c r="E28" s="611"/>
      <c r="F28" s="611"/>
      <c r="G28" s="611"/>
      <c r="H28" s="611"/>
      <c r="I28" s="611"/>
      <c r="J28" s="611"/>
      <c r="K28" s="517"/>
      <c r="L28" s="517"/>
      <c r="M28" s="517"/>
      <c r="N28" s="517"/>
      <c r="O28" s="517"/>
      <c r="P28" s="517"/>
      <c r="Q28" s="517"/>
      <c r="R28" s="517"/>
      <c r="S28" s="517"/>
      <c r="T28" s="517"/>
    </row>
    <row r="29" spans="1:20" s="15" customFormat="1" ht="16.5" thickTop="1" x14ac:dyDescent="0.25">
      <c r="A29" s="517"/>
      <c r="B29" s="517"/>
      <c r="C29" s="517"/>
      <c r="D29" s="517"/>
      <c r="E29" s="517"/>
      <c r="F29" s="517"/>
      <c r="G29" s="517"/>
      <c r="H29" s="517"/>
      <c r="I29" s="517"/>
      <c r="J29" s="517"/>
      <c r="K29" s="517"/>
      <c r="L29" s="517"/>
      <c r="M29" s="517"/>
      <c r="N29" s="517"/>
      <c r="O29" s="517"/>
      <c r="P29" s="517"/>
      <c r="Q29" s="517"/>
      <c r="R29" s="517"/>
      <c r="S29" s="517"/>
      <c r="T29" s="517"/>
    </row>
    <row r="30" spans="1:20" s="15" customFormat="1" ht="15" customHeight="1" x14ac:dyDescent="0.25">
      <c r="A30" s="517"/>
      <c r="B30" s="518" t="s">
        <v>315</v>
      </c>
      <c r="C30" s="517"/>
      <c r="D30" s="517"/>
      <c r="E30" s="517"/>
      <c r="F30" s="517"/>
      <c r="G30" s="517"/>
      <c r="H30" s="517"/>
      <c r="I30" s="517"/>
      <c r="J30" s="517"/>
      <c r="K30" s="517"/>
      <c r="L30" s="517"/>
      <c r="M30" s="517"/>
      <c r="N30" s="517"/>
      <c r="O30" s="517"/>
      <c r="P30" s="517"/>
      <c r="Q30" s="517"/>
      <c r="R30" s="517"/>
      <c r="S30" s="517"/>
      <c r="T30" s="517"/>
    </row>
    <row r="31" spans="1:20" s="15" customFormat="1" ht="15" customHeight="1" x14ac:dyDescent="0.2">
      <c r="A31" s="519"/>
      <c r="B31" s="610" t="s">
        <v>317</v>
      </c>
      <c r="C31" s="610"/>
      <c r="D31" s="610"/>
      <c r="E31" s="610"/>
      <c r="F31" s="610"/>
      <c r="G31" s="610"/>
      <c r="H31" s="610"/>
      <c r="I31" s="610"/>
      <c r="J31" s="520"/>
      <c r="K31" s="520"/>
      <c r="L31" s="520"/>
      <c r="M31" s="520"/>
      <c r="N31" s="520"/>
      <c r="O31" s="520"/>
      <c r="P31" s="520"/>
      <c r="Q31" s="520"/>
      <c r="R31" s="520"/>
      <c r="S31" s="520"/>
      <c r="T31" s="520"/>
    </row>
    <row r="32" spans="1:20" s="15" customFormat="1" ht="45" customHeight="1" x14ac:dyDescent="0.2">
      <c r="A32" s="519"/>
      <c r="B32" s="612" t="s">
        <v>338</v>
      </c>
      <c r="C32" s="613"/>
      <c r="D32" s="613"/>
      <c r="E32" s="613"/>
      <c r="F32" s="613"/>
      <c r="G32" s="613"/>
      <c r="H32" s="613"/>
      <c r="I32" s="613"/>
      <c r="J32" s="613"/>
      <c r="K32" s="520"/>
      <c r="L32" s="520"/>
      <c r="M32" s="520"/>
      <c r="N32" s="520"/>
      <c r="O32" s="520"/>
      <c r="P32" s="520"/>
      <c r="Q32" s="520"/>
      <c r="R32" s="520"/>
      <c r="S32" s="520"/>
      <c r="T32" s="520"/>
    </row>
    <row r="33" spans="1:20" s="15" customFormat="1" ht="15" customHeight="1" x14ac:dyDescent="0.2">
      <c r="A33" s="519"/>
      <c r="B33" s="610" t="s">
        <v>337</v>
      </c>
      <c r="C33" s="610"/>
      <c r="D33" s="610"/>
      <c r="E33" s="610"/>
      <c r="F33" s="610"/>
      <c r="G33" s="610"/>
      <c r="H33" s="610"/>
      <c r="I33" s="610"/>
      <c r="J33" s="610"/>
      <c r="K33" s="520"/>
      <c r="L33" s="520"/>
      <c r="M33" s="520"/>
      <c r="N33" s="520"/>
      <c r="O33" s="520"/>
      <c r="P33" s="520"/>
      <c r="Q33" s="520"/>
      <c r="R33" s="520"/>
      <c r="S33" s="520"/>
      <c r="T33" s="520"/>
    </row>
    <row r="34" spans="1:20" s="15" customFormat="1" ht="13.5" thickBot="1" x14ac:dyDescent="0.25">
      <c r="A34" s="521"/>
      <c r="B34" s="522"/>
      <c r="C34" s="522"/>
      <c r="D34" s="522"/>
      <c r="E34" s="522"/>
      <c r="F34" s="522"/>
      <c r="G34" s="522"/>
      <c r="H34" s="522"/>
      <c r="I34" s="522"/>
      <c r="J34" s="522"/>
      <c r="K34" s="522"/>
      <c r="L34" s="522"/>
      <c r="M34" s="522"/>
      <c r="N34" s="522"/>
      <c r="O34" s="522"/>
      <c r="P34" s="522"/>
      <c r="Q34" s="522"/>
      <c r="R34" s="522"/>
      <c r="S34" s="522"/>
      <c r="T34" s="522"/>
    </row>
    <row r="35" spans="1:20" ht="15.75" thickBot="1" x14ac:dyDescent="0.3">
      <c r="A35" s="316"/>
      <c r="B35" s="321" t="s">
        <v>89</v>
      </c>
      <c r="C35" s="53"/>
      <c r="D35" s="54"/>
      <c r="E35" s="54"/>
      <c r="F35" s="54"/>
      <c r="G35" s="54"/>
      <c r="H35" s="54"/>
      <c r="I35" s="54"/>
      <c r="J35" s="54"/>
      <c r="K35" s="13"/>
    </row>
  </sheetData>
  <sheetProtection algorithmName="SHA-512" hashValue="HmVYQFTuP1A+T6Q9+xIFzB5uYhqw/rM1O0NGEJoq7ZEbIXwRZ/miGBLfM5182BchFaq60Z9rGZItVr/lApMrwQ==" saltValue="0l3QTw7ku53mwjYtItpoIw==" spinCount="100000" sheet="1" objects="1" scenarios="1" selectLockedCells="1"/>
  <mergeCells count="24">
    <mergeCell ref="B33:J33"/>
    <mergeCell ref="A28:J28"/>
    <mergeCell ref="B31:I31"/>
    <mergeCell ref="B32:J32"/>
    <mergeCell ref="A1:J1"/>
    <mergeCell ref="A2:J2"/>
    <mergeCell ref="A3:J3"/>
    <mergeCell ref="A9:J9"/>
    <mergeCell ref="A10:J10"/>
    <mergeCell ref="A11:J11"/>
    <mergeCell ref="A20:A21"/>
    <mergeCell ref="B20:B21"/>
    <mergeCell ref="D20:D21"/>
    <mergeCell ref="G20:G21"/>
    <mergeCell ref="F20:F21"/>
    <mergeCell ref="E20:E21"/>
    <mergeCell ref="H20:H21"/>
    <mergeCell ref="A17:J17"/>
    <mergeCell ref="A18:J18"/>
    <mergeCell ref="I20:J21"/>
    <mergeCell ref="A12:J12"/>
    <mergeCell ref="A13:J13"/>
    <mergeCell ref="A14:J14"/>
    <mergeCell ref="A15:J15"/>
  </mergeCells>
  <printOptions horizontalCentered="1"/>
  <pageMargins left="0.39370078740157483" right="0.39370078740157483" top="0.98425196850393704" bottom="0.78740157480314965" header="0.39370078740157483" footer="0.39370078740157483"/>
  <pageSetup paperSize="9" scale="65" orientation="landscape" r:id="rId1"/>
  <headerFooter>
    <oddHeader>&amp;C&amp;G&amp;R&amp;8&amp;P</oddHeader>
    <oddFooter>&amp;L&amp;G
&amp;"Arial,Negrito"&amp;8&amp;K00-032SACCON/CPC/SECAD&amp;R&amp;A
Página &amp;P/&amp;N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J37"/>
  <sheetViews>
    <sheetView showGridLines="0" view="pageBreakPreview" zoomScale="70" zoomScaleSheetLayoutView="70" workbookViewId="0">
      <selection activeCell="C6" sqref="C6"/>
    </sheetView>
  </sheetViews>
  <sheetFormatPr defaultRowHeight="12.75" x14ac:dyDescent="0.2"/>
  <cols>
    <col min="1" max="1" width="5.7109375" style="103" customWidth="1"/>
    <col min="2" max="2" width="58.7109375" style="103" customWidth="1"/>
    <col min="3" max="6" width="16.7109375" style="103" customWidth="1"/>
    <col min="7" max="11" width="12.7109375" style="103" customWidth="1"/>
    <col min="12" max="17" width="16.7109375" style="103" customWidth="1"/>
    <col min="18" max="18" width="20.7109375" style="103" customWidth="1"/>
    <col min="19" max="19" width="11.5703125" style="103" bestFit="1" customWidth="1"/>
    <col min="20" max="16384" width="9.140625" style="103"/>
  </cols>
  <sheetData>
    <row r="1" spans="1:36" s="204" customFormat="1" ht="18" customHeight="1" x14ac:dyDescent="0.3">
      <c r="A1" s="653" t="str">
        <f>Resumo!A1:J1</f>
        <v>TRIBUNAL REGIONAL ELEITORAL DO PARANA</v>
      </c>
      <c r="B1" s="654"/>
      <c r="C1" s="654"/>
      <c r="D1" s="654"/>
      <c r="E1" s="654"/>
      <c r="F1" s="654"/>
      <c r="G1" s="654"/>
      <c r="H1" s="654"/>
      <c r="I1" s="654"/>
      <c r="J1" s="654"/>
      <c r="K1" s="654"/>
      <c r="L1" s="654"/>
      <c r="M1" s="654"/>
      <c r="N1" s="654"/>
      <c r="O1" s="654"/>
      <c r="P1" s="654"/>
      <c r="Q1" s="654"/>
      <c r="R1" s="654"/>
      <c r="S1" s="203"/>
      <c r="T1" s="203"/>
    </row>
    <row r="2" spans="1:36" s="204" customFormat="1" ht="15.75" customHeight="1" x14ac:dyDescent="0.3">
      <c r="A2" s="655" t="str">
        <f>Resumo!A2:J2</f>
        <v>PLANILHA DE FORMAÇÃO DE CUSTOS E PREÇOS - Estimativa TRE-PR</v>
      </c>
      <c r="B2" s="656"/>
      <c r="C2" s="656"/>
      <c r="D2" s="656"/>
      <c r="E2" s="656"/>
      <c r="F2" s="656"/>
      <c r="G2" s="656"/>
      <c r="H2" s="656"/>
      <c r="I2" s="656"/>
      <c r="J2" s="656"/>
      <c r="K2" s="656"/>
      <c r="L2" s="656"/>
      <c r="M2" s="656"/>
      <c r="N2" s="656"/>
      <c r="O2" s="656"/>
      <c r="P2" s="656"/>
      <c r="Q2" s="656"/>
      <c r="R2" s="656"/>
      <c r="S2" s="203"/>
      <c r="T2" s="203"/>
    </row>
    <row r="3" spans="1:36" s="204" customFormat="1" ht="15.75" customHeight="1" x14ac:dyDescent="0.25">
      <c r="A3" s="657" t="s">
        <v>191</v>
      </c>
      <c r="B3" s="657"/>
      <c r="C3" s="657"/>
      <c r="D3" s="657"/>
      <c r="E3" s="657"/>
      <c r="F3" s="657"/>
      <c r="G3" s="657"/>
      <c r="H3" s="657"/>
      <c r="I3" s="657"/>
      <c r="J3" s="657"/>
      <c r="K3" s="657"/>
      <c r="L3" s="657"/>
      <c r="M3" s="657"/>
      <c r="N3" s="657"/>
      <c r="O3" s="657"/>
      <c r="P3" s="657"/>
      <c r="Q3" s="657"/>
      <c r="R3" s="657"/>
      <c r="S3" s="205"/>
      <c r="T3" s="205"/>
    </row>
    <row r="4" spans="1:36" s="123" customFormat="1" ht="15" customHeight="1" x14ac:dyDescent="0.2">
      <c r="A4" s="322"/>
      <c r="E4" s="323"/>
      <c r="G4" s="324"/>
      <c r="P4" s="325"/>
      <c r="S4" s="326"/>
      <c r="T4" s="326"/>
      <c r="U4" s="326"/>
      <c r="V4" s="326"/>
      <c r="W4" s="326"/>
      <c r="X4" s="326"/>
      <c r="Y4" s="326"/>
      <c r="Z4" s="326"/>
      <c r="AA4" s="326"/>
      <c r="AB4" s="326"/>
      <c r="AC4" s="326"/>
      <c r="AD4" s="326"/>
      <c r="AE4" s="326"/>
      <c r="AF4" s="326"/>
      <c r="AG4" s="326"/>
      <c r="AH4" s="326"/>
      <c r="AI4" s="326"/>
      <c r="AJ4" s="326"/>
    </row>
    <row r="5" spans="1:36" s="204" customFormat="1" ht="15" customHeight="1" x14ac:dyDescent="0.25">
      <c r="A5" s="55"/>
      <c r="B5" s="327" t="str">
        <f>Resumo!I5</f>
        <v>PAD:</v>
      </c>
      <c r="C5" s="328" t="str">
        <f>Resumo!J5</f>
        <v>32468/2022</v>
      </c>
      <c r="K5" s="327"/>
      <c r="L5" s="327"/>
      <c r="M5" s="327" t="str">
        <f>Resumo!I6</f>
        <v>Licitação n.:</v>
      </c>
      <c r="N5" s="329" t="str">
        <f>Resumo!J6</f>
        <v>Preencha o n. do Pregão</v>
      </c>
      <c r="O5" s="639" t="str">
        <f>Resumo!I8</f>
        <v>Contrato n.:</v>
      </c>
      <c r="P5" s="639"/>
      <c r="Q5" s="640"/>
      <c r="R5" s="361"/>
    </row>
    <row r="6" spans="1:36" s="204" customFormat="1" ht="15" customHeight="1" x14ac:dyDescent="0.25">
      <c r="A6" s="57"/>
      <c r="B6" s="327" t="s">
        <v>109</v>
      </c>
      <c r="C6" s="360"/>
      <c r="K6" s="639" t="str">
        <f>Resumo!I7</f>
        <v>Data da Proposta:</v>
      </c>
      <c r="L6" s="639"/>
      <c r="M6" s="640"/>
      <c r="N6" s="330" t="str">
        <f>Resumo!J7</f>
        <v>Preencha a data de abertura</v>
      </c>
      <c r="O6" s="639" t="s">
        <v>108</v>
      </c>
      <c r="P6" s="639"/>
      <c r="Q6" s="640"/>
      <c r="R6" s="362"/>
    </row>
    <row r="7" spans="1:36" s="204" customFormat="1" ht="15" customHeight="1" x14ac:dyDescent="0.25">
      <c r="A7" s="58"/>
      <c r="B7" s="58"/>
      <c r="C7" s="58"/>
      <c r="D7" s="57"/>
      <c r="E7" s="57"/>
      <c r="F7" s="57"/>
      <c r="G7" s="57"/>
      <c r="H7" s="57"/>
      <c r="I7" s="57"/>
      <c r="J7" s="57"/>
      <c r="K7" s="57"/>
      <c r="L7" s="57"/>
      <c r="M7" s="57"/>
      <c r="N7" s="57"/>
      <c r="O7" s="57"/>
      <c r="P7" s="57"/>
      <c r="Q7" s="57"/>
      <c r="R7" s="57"/>
    </row>
    <row r="8" spans="1:36" s="204" customFormat="1" ht="15" customHeight="1" x14ac:dyDescent="0.25">
      <c r="A8" s="659" t="str">
        <f>Resumo!A10:J10</f>
        <v>Nome da Empresa (preenchimento na guia Resumo)</v>
      </c>
      <c r="B8" s="660"/>
      <c r="C8" s="660"/>
      <c r="D8" s="660"/>
      <c r="E8" s="660"/>
      <c r="F8" s="660"/>
      <c r="G8" s="660"/>
      <c r="H8" s="660"/>
      <c r="I8" s="660"/>
      <c r="J8" s="660"/>
      <c r="K8" s="660"/>
      <c r="L8" s="660"/>
      <c r="M8" s="660"/>
      <c r="N8" s="660"/>
      <c r="O8" s="660"/>
      <c r="P8" s="660"/>
      <c r="Q8" s="660"/>
      <c r="R8" s="661"/>
    </row>
    <row r="9" spans="1:36" s="204" customFormat="1" ht="15" customHeight="1" x14ac:dyDescent="0.25">
      <c r="A9" s="662" t="str">
        <f>Resumo!A11:J11</f>
        <v>CNPJ  (preenchimento na guia Resumo)</v>
      </c>
      <c r="B9" s="663"/>
      <c r="C9" s="663"/>
      <c r="D9" s="663"/>
      <c r="E9" s="663"/>
      <c r="F9" s="663"/>
      <c r="G9" s="663"/>
      <c r="H9" s="663"/>
      <c r="I9" s="663"/>
      <c r="J9" s="663"/>
      <c r="K9" s="663"/>
      <c r="L9" s="663"/>
      <c r="M9" s="663"/>
      <c r="N9" s="663"/>
      <c r="O9" s="663"/>
      <c r="P9" s="663"/>
      <c r="Q9" s="663"/>
      <c r="R9" s="664"/>
    </row>
    <row r="10" spans="1:36" s="204" customFormat="1" ht="15" customHeight="1" thickBot="1" x14ac:dyDescent="0.3">
      <c r="A10" s="59"/>
      <c r="B10" s="59"/>
      <c r="C10" s="59"/>
      <c r="D10" s="59"/>
      <c r="E10" s="59"/>
      <c r="F10" s="59"/>
      <c r="G10" s="59"/>
      <c r="H10" s="59"/>
      <c r="I10" s="59"/>
      <c r="J10" s="59"/>
      <c r="K10" s="59"/>
      <c r="L10" s="59"/>
      <c r="M10" s="59"/>
      <c r="N10" s="59"/>
      <c r="O10" s="59"/>
      <c r="P10" s="59"/>
      <c r="Q10" s="59"/>
      <c r="R10" s="219"/>
    </row>
    <row r="11" spans="1:36" s="206" customFormat="1" ht="15" customHeight="1" x14ac:dyDescent="0.25">
      <c r="A11" s="644" t="s">
        <v>8</v>
      </c>
      <c r="B11" s="641" t="s">
        <v>9</v>
      </c>
      <c r="C11" s="641" t="s">
        <v>275</v>
      </c>
      <c r="D11" s="665" t="s">
        <v>19</v>
      </c>
      <c r="E11" s="666"/>
      <c r="F11" s="641" t="s">
        <v>10</v>
      </c>
      <c r="G11" s="667" t="s">
        <v>63</v>
      </c>
      <c r="H11" s="594"/>
      <c r="I11" s="594"/>
      <c r="J11" s="594"/>
      <c r="K11" s="595"/>
      <c r="L11" s="641" t="s">
        <v>63</v>
      </c>
      <c r="M11" s="641" t="s">
        <v>245</v>
      </c>
      <c r="N11" s="669" t="s">
        <v>297</v>
      </c>
      <c r="O11" s="667" t="s">
        <v>196</v>
      </c>
      <c r="P11" s="595"/>
      <c r="Q11" s="672" t="s">
        <v>196</v>
      </c>
      <c r="R11" s="646" t="s">
        <v>244</v>
      </c>
      <c r="X11" s="637"/>
    </row>
    <row r="12" spans="1:36" s="207" customFormat="1" ht="30" customHeight="1" x14ac:dyDescent="0.25">
      <c r="A12" s="658"/>
      <c r="B12" s="642"/>
      <c r="C12" s="642"/>
      <c r="D12" s="644" t="s">
        <v>11</v>
      </c>
      <c r="E12" s="651" t="s">
        <v>64</v>
      </c>
      <c r="F12" s="642"/>
      <c r="G12" s="619" t="s">
        <v>276</v>
      </c>
      <c r="H12" s="620"/>
      <c r="I12" s="649" t="s">
        <v>112</v>
      </c>
      <c r="J12" s="650"/>
      <c r="K12" s="291" t="s">
        <v>268</v>
      </c>
      <c r="L12" s="642"/>
      <c r="M12" s="642"/>
      <c r="N12" s="670"/>
      <c r="O12" s="675" t="s">
        <v>296</v>
      </c>
      <c r="P12" s="676"/>
      <c r="Q12" s="673"/>
      <c r="R12" s="647"/>
      <c r="X12" s="638"/>
    </row>
    <row r="13" spans="1:36" s="207" customFormat="1" ht="30" customHeight="1" x14ac:dyDescent="0.25">
      <c r="A13" s="658"/>
      <c r="B13" s="642"/>
      <c r="C13" s="642"/>
      <c r="D13" s="645"/>
      <c r="E13" s="652"/>
      <c r="F13" s="642"/>
      <c r="G13" s="60" t="s">
        <v>267</v>
      </c>
      <c r="H13" s="60" t="s">
        <v>92</v>
      </c>
      <c r="I13" s="331" t="s">
        <v>113</v>
      </c>
      <c r="J13" s="331" t="s">
        <v>114</v>
      </c>
      <c r="K13" s="261">
        <v>0</v>
      </c>
      <c r="L13" s="642"/>
      <c r="M13" s="642"/>
      <c r="N13" s="671"/>
      <c r="O13" s="644" t="s">
        <v>207</v>
      </c>
      <c r="P13" s="644" t="s">
        <v>197</v>
      </c>
      <c r="Q13" s="673"/>
      <c r="R13" s="647"/>
      <c r="X13" s="638"/>
    </row>
    <row r="14" spans="1:36" s="208" customFormat="1" ht="15" customHeight="1" thickBot="1" x14ac:dyDescent="0.3">
      <c r="A14" s="645"/>
      <c r="B14" s="332" t="s">
        <v>193</v>
      </c>
      <c r="C14" s="61" t="s">
        <v>105</v>
      </c>
      <c r="D14" s="378">
        <v>0</v>
      </c>
      <c r="E14" s="296">
        <f>'Encargos e Provisões'!F90/100</f>
        <v>0</v>
      </c>
      <c r="F14" s="643"/>
      <c r="G14" s="62">
        <v>0</v>
      </c>
      <c r="H14" s="62">
        <v>0</v>
      </c>
      <c r="I14" s="359">
        <v>0</v>
      </c>
      <c r="J14" s="358">
        <v>0</v>
      </c>
      <c r="K14" s="62">
        <v>0</v>
      </c>
      <c r="L14" s="668"/>
      <c r="M14" s="668"/>
      <c r="N14" s="262">
        <f>CITL!F17</f>
        <v>0</v>
      </c>
      <c r="O14" s="645"/>
      <c r="P14" s="645"/>
      <c r="Q14" s="674"/>
      <c r="R14" s="648"/>
      <c r="X14" s="638"/>
    </row>
    <row r="15" spans="1:36" s="208" customFormat="1" ht="15" customHeight="1" thickBot="1" x14ac:dyDescent="0.3">
      <c r="A15" s="333" t="s">
        <v>273</v>
      </c>
      <c r="B15" s="334"/>
      <c r="C15" s="334"/>
      <c r="D15" s="335"/>
      <c r="E15" s="336"/>
      <c r="F15" s="334"/>
      <c r="G15" s="334"/>
      <c r="H15" s="334"/>
      <c r="I15" s="334"/>
      <c r="J15" s="334"/>
      <c r="K15" s="334"/>
      <c r="L15" s="334"/>
      <c r="M15" s="334"/>
      <c r="N15" s="334"/>
      <c r="O15" s="334"/>
      <c r="P15" s="334"/>
      <c r="Q15" s="334"/>
      <c r="R15" s="570"/>
      <c r="X15" s="337"/>
    </row>
    <row r="16" spans="1:36" s="208" customFormat="1" ht="25.5" customHeight="1" thickTop="1" thickBot="1" x14ac:dyDescent="0.3">
      <c r="A16" s="64">
        <v>1</v>
      </c>
      <c r="B16" s="65" t="s">
        <v>194</v>
      </c>
      <c r="C16" s="66">
        <v>40</v>
      </c>
      <c r="D16" s="304">
        <f>D14</f>
        <v>0</v>
      </c>
      <c r="E16" s="67">
        <f>ROUND((IF(D16&lt;&gt;0,(D16)*$E$14,0)),2)</f>
        <v>0</v>
      </c>
      <c r="F16" s="338">
        <f>ROUND(SUM(D16:E16),2)</f>
        <v>0</v>
      </c>
      <c r="G16" s="617">
        <f>($D$14*$G$14)-(($D$14*$G$14)*$H$14)</f>
        <v>0</v>
      </c>
      <c r="H16" s="618"/>
      <c r="I16" s="310">
        <f>ROUND((IF(D16&gt;0,MAX(($I$14*(21*$J$14))-(6%*(D16)),0),0)),2)</f>
        <v>0</v>
      </c>
      <c r="J16" s="339"/>
      <c r="K16" s="69">
        <f>$K$13-($K$13*$K$14)</f>
        <v>0</v>
      </c>
      <c r="L16" s="338">
        <f>ROUND(SUM(G16:K16),2)</f>
        <v>0</v>
      </c>
      <c r="M16" s="70">
        <f>F16+L16</f>
        <v>0</v>
      </c>
      <c r="N16" s="338">
        <f>ROUND((M16*$N$14),2)</f>
        <v>0</v>
      </c>
      <c r="O16" s="70">
        <f>Insumos!$K$55</f>
        <v>0</v>
      </c>
      <c r="P16" s="70">
        <f>Insumos!$K$70</f>
        <v>0</v>
      </c>
      <c r="Q16" s="340">
        <f>ROUND(SUM(O16:P16),2)</f>
        <v>0</v>
      </c>
      <c r="R16" s="569">
        <f>ROUND(M16+N16+Q16,2)</f>
        <v>0</v>
      </c>
      <c r="X16" s="341"/>
    </row>
    <row r="17" spans="1:27" s="209" customFormat="1" ht="25.5" customHeight="1" thickBot="1" x14ac:dyDescent="0.3">
      <c r="A17" s="64">
        <v>2</v>
      </c>
      <c r="B17" s="65" t="s">
        <v>195</v>
      </c>
      <c r="C17" s="71">
        <v>40</v>
      </c>
      <c r="D17" s="305">
        <f>D14</f>
        <v>0</v>
      </c>
      <c r="E17" s="67">
        <f>ROUND((IF(D17&lt;&gt;0,(D17)*$E$14,0)),2)</f>
        <v>0</v>
      </c>
      <c r="F17" s="338">
        <f>ROUND(SUM(D17:E17),2)</f>
        <v>0</v>
      </c>
      <c r="G17" s="617">
        <f>($D$14*$G$14)-(($D$14*$G$14)*$H$14)</f>
        <v>0</v>
      </c>
      <c r="H17" s="618"/>
      <c r="I17" s="308">
        <f>ROUND((IF(D17&gt;0,MAX(($I$14*(21*$J$14))-(6%*(D17)),0),0)),2)</f>
        <v>0</v>
      </c>
      <c r="J17" s="309"/>
      <c r="K17" s="69">
        <f>$K$13-($K$13*$K$14)</f>
        <v>0</v>
      </c>
      <c r="L17" s="338">
        <f>ROUND(SUM(G17:K17),2)</f>
        <v>0</v>
      </c>
      <c r="M17" s="70">
        <f>F17+L17</f>
        <v>0</v>
      </c>
      <c r="N17" s="342">
        <f>ROUND((M17*$N$14),2)</f>
        <v>0</v>
      </c>
      <c r="O17" s="70">
        <f>Insumos!$K$55</f>
        <v>0</v>
      </c>
      <c r="P17" s="70">
        <f>Insumos!$K$70</f>
        <v>0</v>
      </c>
      <c r="Q17" s="340">
        <f>ROUND(SUM(O17:P17),2)</f>
        <v>0</v>
      </c>
      <c r="R17" s="293">
        <f>ROUND(M17+N17+Q17,2)</f>
        <v>0</v>
      </c>
      <c r="X17" s="341"/>
    </row>
    <row r="18" spans="1:27" s="5" customFormat="1" ht="12.75" customHeight="1" x14ac:dyDescent="0.2">
      <c r="A18" s="343"/>
      <c r="B18" s="344"/>
      <c r="C18" s="345"/>
      <c r="D18" s="346"/>
      <c r="E18" s="347"/>
      <c r="F18" s="347"/>
      <c r="G18" s="347"/>
      <c r="H18" s="348"/>
      <c r="I18" s="348"/>
      <c r="J18" s="348"/>
      <c r="K18" s="57"/>
      <c r="L18" s="348"/>
      <c r="M18" s="348"/>
      <c r="N18" s="348"/>
      <c r="O18" s="348"/>
      <c r="P18" s="347"/>
      <c r="Q18" s="347"/>
      <c r="R18" s="347"/>
      <c r="S18" s="349"/>
      <c r="T18" s="349"/>
      <c r="U18" s="350"/>
      <c r="V18" s="350"/>
      <c r="W18" s="351"/>
      <c r="X18" s="351"/>
      <c r="Y18" s="351"/>
      <c r="Z18" s="351"/>
      <c r="AA18" s="351"/>
    </row>
    <row r="19" spans="1:27" s="208" customFormat="1" ht="15" customHeight="1" x14ac:dyDescent="0.25">
      <c r="A19" s="72"/>
      <c r="B19" s="73"/>
      <c r="C19" s="73"/>
      <c r="D19" s="74"/>
      <c r="E19" s="75"/>
      <c r="F19" s="75"/>
      <c r="G19" s="74"/>
      <c r="H19" s="74"/>
      <c r="I19" s="74"/>
      <c r="J19" s="74"/>
      <c r="K19" s="76"/>
      <c r="L19" s="76"/>
      <c r="M19" s="78" t="s">
        <v>106</v>
      </c>
      <c r="N19" s="622"/>
      <c r="O19" s="623"/>
      <c r="P19" s="623"/>
      <c r="Q19" s="623"/>
      <c r="R19" s="624"/>
    </row>
    <row r="20" spans="1:27" s="208" customFormat="1" ht="15" customHeight="1" x14ac:dyDescent="0.25">
      <c r="A20" s="72"/>
      <c r="B20" s="73"/>
      <c r="C20" s="73"/>
      <c r="D20" s="352"/>
      <c r="E20" s="75"/>
      <c r="F20" s="75"/>
      <c r="G20" s="74"/>
      <c r="H20" s="74"/>
      <c r="I20" s="74"/>
      <c r="J20" s="74"/>
      <c r="K20" s="76"/>
      <c r="L20" s="76"/>
      <c r="M20" s="78" t="s">
        <v>192</v>
      </c>
      <c r="N20" s="622"/>
      <c r="O20" s="623"/>
      <c r="P20" s="623"/>
      <c r="Q20" s="623"/>
      <c r="R20" s="624"/>
    </row>
    <row r="21" spans="1:27" s="208" customFormat="1" ht="45" customHeight="1" x14ac:dyDescent="0.25">
      <c r="A21" s="72"/>
      <c r="B21" s="73"/>
      <c r="C21" s="73"/>
      <c r="D21" s="74"/>
      <c r="E21" s="75"/>
      <c r="F21" s="75"/>
      <c r="G21" s="74"/>
      <c r="H21" s="74"/>
      <c r="I21" s="74"/>
      <c r="J21" s="74"/>
      <c r="K21" s="76"/>
      <c r="L21" s="76"/>
      <c r="M21" s="76"/>
      <c r="N21" s="76"/>
      <c r="O21" s="78"/>
      <c r="P21" s="353"/>
      <c r="Q21" s="353"/>
      <c r="R21" s="353"/>
    </row>
    <row r="22" spans="1:27" s="210" customFormat="1" ht="20.100000000000001" customHeight="1" thickBot="1" x14ac:dyDescent="0.35">
      <c r="A22" s="630" t="s">
        <v>111</v>
      </c>
      <c r="B22" s="630"/>
      <c r="C22" s="630"/>
      <c r="D22" s="630"/>
      <c r="E22" s="630"/>
      <c r="F22" s="630"/>
      <c r="G22" s="630"/>
      <c r="H22" s="630"/>
      <c r="I22" s="630"/>
      <c r="J22" s="630"/>
      <c r="K22" s="630"/>
      <c r="L22" s="630"/>
      <c r="M22" s="630"/>
      <c r="N22" s="631"/>
      <c r="O22" s="631"/>
      <c r="P22" s="631"/>
      <c r="Q22" s="631"/>
      <c r="R22" s="631"/>
      <c r="S22" s="11"/>
    </row>
    <row r="23" spans="1:27" s="208" customFormat="1" ht="45" customHeight="1" thickTop="1" x14ac:dyDescent="0.25">
      <c r="A23" s="79"/>
      <c r="B23" s="80"/>
      <c r="C23" s="81" t="str">
        <f>C11</f>
        <v>Jornada Semanal</v>
      </c>
      <c r="D23" s="81" t="s">
        <v>74</v>
      </c>
      <c r="E23" s="82" t="s">
        <v>198</v>
      </c>
      <c r="F23" s="82" t="s">
        <v>75</v>
      </c>
      <c r="G23" s="83" t="s">
        <v>251</v>
      </c>
      <c r="H23" s="83" t="s">
        <v>76</v>
      </c>
      <c r="I23" s="83" t="s">
        <v>77</v>
      </c>
      <c r="J23" s="194" t="s">
        <v>78</v>
      </c>
      <c r="K23" s="625" t="s">
        <v>79</v>
      </c>
      <c r="L23" s="626"/>
      <c r="M23" s="627"/>
      <c r="N23" s="628"/>
      <c r="O23" s="629"/>
      <c r="P23" s="354"/>
      <c r="Q23" s="354"/>
      <c r="R23" s="354"/>
      <c r="S23" s="77"/>
    </row>
    <row r="24" spans="1:27" s="208" customFormat="1" ht="25.5" customHeight="1" x14ac:dyDescent="0.25">
      <c r="A24" s="64">
        <f>A16</f>
        <v>1</v>
      </c>
      <c r="B24" s="84" t="str">
        <f>B16</f>
        <v>Engenheiro Civil</v>
      </c>
      <c r="C24" s="85">
        <f>C16</f>
        <v>40</v>
      </c>
      <c r="D24" s="292">
        <f>R16</f>
        <v>0</v>
      </c>
      <c r="E24" s="86">
        <v>2</v>
      </c>
      <c r="F24" s="260">
        <f>D24*E24</f>
        <v>0</v>
      </c>
      <c r="G24" s="338">
        <f>ROUND(D24/30,2)</f>
        <v>0</v>
      </c>
      <c r="H24" s="87">
        <v>45326</v>
      </c>
      <c r="I24" s="87">
        <v>46237</v>
      </c>
      <c r="J24" s="195">
        <v>30</v>
      </c>
      <c r="K24" s="543"/>
      <c r="L24" s="541">
        <f>(F24*J24)+(G24*K24*E24)</f>
        <v>0</v>
      </c>
      <c r="M24" s="311"/>
      <c r="N24" s="634"/>
      <c r="O24" s="635"/>
      <c r="P24" s="355"/>
      <c r="Q24" s="356"/>
      <c r="R24" s="287"/>
      <c r="S24" s="77"/>
    </row>
    <row r="25" spans="1:27" s="208" customFormat="1" ht="25.5" customHeight="1" x14ac:dyDescent="0.25">
      <c r="A25" s="64">
        <v>2</v>
      </c>
      <c r="B25" s="84" t="str">
        <f>B17</f>
        <v>Engenheiro Civil com especialização em Segurança do Trabalho</v>
      </c>
      <c r="C25" s="85">
        <f>C17</f>
        <v>40</v>
      </c>
      <c r="D25" s="292">
        <f>R17</f>
        <v>0</v>
      </c>
      <c r="E25" s="86">
        <v>2</v>
      </c>
      <c r="F25" s="260">
        <f>D25*E25</f>
        <v>0</v>
      </c>
      <c r="G25" s="338">
        <f>ROUND(D25/30,2)</f>
        <v>0</v>
      </c>
      <c r="H25" s="87">
        <v>45326</v>
      </c>
      <c r="I25" s="87">
        <v>46237</v>
      </c>
      <c r="J25" s="195">
        <v>30</v>
      </c>
      <c r="K25" s="543"/>
      <c r="L25" s="541">
        <f>(F25*J25)+(G25*K25*E25)</f>
        <v>0</v>
      </c>
      <c r="M25" s="311"/>
      <c r="N25" s="634"/>
      <c r="O25" s="635"/>
      <c r="P25" s="355"/>
      <c r="Q25" s="356"/>
      <c r="R25" s="287"/>
      <c r="S25" s="77"/>
    </row>
    <row r="26" spans="1:27" s="209" customFormat="1" ht="25.5" customHeight="1" x14ac:dyDescent="0.25">
      <c r="A26" s="72"/>
      <c r="B26" s="88"/>
      <c r="C26" s="88"/>
      <c r="D26" s="89"/>
      <c r="E26" s="90"/>
      <c r="F26" s="91"/>
      <c r="G26" s="154"/>
      <c r="H26" s="154"/>
      <c r="I26" s="154"/>
      <c r="J26" s="154" t="s">
        <v>199</v>
      </c>
      <c r="K26" s="544"/>
      <c r="L26" s="542">
        <f>SUM(L24:L25)</f>
        <v>0</v>
      </c>
      <c r="M26" s="312"/>
      <c r="N26" s="632"/>
      <c r="O26" s="633"/>
      <c r="P26" s="288"/>
      <c r="Q26" s="289"/>
      <c r="R26" s="289"/>
      <c r="S26" s="76"/>
    </row>
    <row r="27" spans="1:27" s="209" customFormat="1" ht="15" customHeight="1" x14ac:dyDescent="0.25">
      <c r="A27" s="92"/>
      <c r="B27" s="93"/>
      <c r="C27" s="93"/>
      <c r="D27" s="94"/>
      <c r="E27" s="94"/>
      <c r="F27" s="90"/>
      <c r="G27" s="95"/>
      <c r="H27" s="95"/>
      <c r="I27" s="95"/>
      <c r="J27" s="95"/>
      <c r="K27" s="96"/>
      <c r="L27" s="96"/>
      <c r="M27" s="96"/>
      <c r="N27" s="97"/>
      <c r="O27" s="97"/>
      <c r="P27" s="286"/>
      <c r="Q27" s="636"/>
      <c r="R27" s="636"/>
    </row>
    <row r="28" spans="1:27" s="208" customFormat="1" ht="15" customHeight="1" thickBot="1" x14ac:dyDescent="0.35">
      <c r="A28" s="34" t="s">
        <v>91</v>
      </c>
      <c r="B28" s="98"/>
      <c r="C28" s="98"/>
      <c r="D28" s="98"/>
      <c r="E28" s="98"/>
      <c r="F28" s="98"/>
      <c r="G28" s="98"/>
      <c r="H28" s="98"/>
      <c r="I28" s="98"/>
      <c r="J28" s="98"/>
      <c r="K28" s="98"/>
      <c r="L28" s="98"/>
      <c r="M28" s="98"/>
      <c r="N28" s="98"/>
      <c r="O28" s="98"/>
      <c r="P28" s="98"/>
      <c r="Q28" s="98"/>
      <c r="R28" s="98"/>
    </row>
    <row r="29" spans="1:27" s="208" customFormat="1" ht="15" customHeight="1" thickTop="1" x14ac:dyDescent="0.3">
      <c r="A29" s="37"/>
      <c r="B29" s="99"/>
      <c r="C29" s="99"/>
      <c r="D29" s="99"/>
      <c r="E29" s="99"/>
      <c r="F29" s="99"/>
      <c r="G29" s="99"/>
      <c r="H29" s="99"/>
      <c r="I29" s="99"/>
      <c r="J29" s="99"/>
      <c r="K29" s="99"/>
      <c r="L29" s="99"/>
      <c r="M29" s="99"/>
      <c r="N29" s="99"/>
      <c r="O29" s="99"/>
      <c r="P29" s="99"/>
      <c r="Q29" s="100"/>
    </row>
    <row r="30" spans="1:27" ht="15.95" customHeight="1" x14ac:dyDescent="0.2">
      <c r="A30" s="57"/>
      <c r="B30" s="621" t="s">
        <v>246</v>
      </c>
      <c r="C30" s="621"/>
      <c r="D30" s="621"/>
      <c r="E30" s="621"/>
      <c r="F30" s="621"/>
      <c r="G30" s="621"/>
      <c r="H30" s="621"/>
      <c r="I30" s="621"/>
      <c r="J30" s="621"/>
      <c r="K30" s="621"/>
      <c r="L30" s="621"/>
      <c r="M30" s="621"/>
      <c r="N30" s="621"/>
      <c r="O30" s="621"/>
      <c r="P30" s="621"/>
      <c r="Q30" s="298"/>
      <c r="R30" s="101"/>
    </row>
    <row r="31" spans="1:27" ht="15.95" customHeight="1" x14ac:dyDescent="0.2">
      <c r="A31" s="57"/>
      <c r="B31" s="515" t="s">
        <v>316</v>
      </c>
      <c r="C31" s="515"/>
      <c r="D31" s="515"/>
      <c r="E31" s="515"/>
      <c r="F31" s="515"/>
      <c r="G31" s="515"/>
      <c r="H31" s="515"/>
      <c r="I31" s="515"/>
      <c r="J31" s="515"/>
      <c r="K31" s="515"/>
      <c r="L31" s="515"/>
      <c r="M31" s="515"/>
      <c r="N31" s="515"/>
      <c r="O31" s="515"/>
      <c r="P31" s="515"/>
      <c r="Q31" s="515"/>
      <c r="R31" s="101"/>
    </row>
    <row r="32" spans="1:27" ht="15.95" customHeight="1" x14ac:dyDescent="0.2">
      <c r="A32" s="57"/>
      <c r="B32" s="621" t="s">
        <v>247</v>
      </c>
      <c r="C32" s="621"/>
      <c r="D32" s="621"/>
      <c r="E32" s="621"/>
      <c r="F32" s="621"/>
      <c r="G32" s="621"/>
      <c r="H32" s="621"/>
      <c r="I32" s="621"/>
      <c r="J32" s="621"/>
      <c r="K32" s="621"/>
      <c r="L32" s="621"/>
      <c r="M32" s="621"/>
      <c r="N32" s="621"/>
      <c r="O32" s="621"/>
      <c r="P32" s="621"/>
      <c r="Q32" s="298"/>
      <c r="R32" s="298"/>
    </row>
    <row r="33" spans="1:19" ht="15.95" customHeight="1" x14ac:dyDescent="0.2">
      <c r="A33" s="57"/>
      <c r="B33" s="298" t="s">
        <v>250</v>
      </c>
      <c r="C33" s="298"/>
      <c r="D33" s="298"/>
      <c r="E33" s="298"/>
      <c r="F33" s="298"/>
      <c r="G33" s="298"/>
      <c r="H33" s="298"/>
      <c r="I33" s="298"/>
      <c r="J33" s="298"/>
      <c r="K33" s="298"/>
      <c r="L33" s="298"/>
      <c r="M33" s="298"/>
      <c r="N33" s="298"/>
      <c r="O33" s="298"/>
      <c r="P33" s="298"/>
      <c r="Q33" s="298"/>
      <c r="R33" s="298"/>
    </row>
    <row r="34" spans="1:19" ht="15.95" customHeight="1" x14ac:dyDescent="0.2">
      <c r="A34" s="57"/>
      <c r="B34" s="621" t="s">
        <v>248</v>
      </c>
      <c r="C34" s="621"/>
      <c r="D34" s="621"/>
      <c r="E34" s="621"/>
      <c r="F34" s="621"/>
      <c r="G34" s="621"/>
      <c r="H34" s="621"/>
      <c r="I34" s="621"/>
      <c r="J34" s="621"/>
      <c r="K34" s="621"/>
      <c r="L34" s="621"/>
      <c r="M34" s="621"/>
      <c r="N34" s="621"/>
      <c r="O34" s="621"/>
      <c r="P34" s="621"/>
      <c r="Q34" s="621"/>
      <c r="R34" s="621"/>
      <c r="S34" s="298"/>
    </row>
    <row r="35" spans="1:19" ht="15.95" customHeight="1" x14ac:dyDescent="0.2">
      <c r="A35" s="57"/>
      <c r="B35" s="102" t="s">
        <v>249</v>
      </c>
      <c r="C35" s="298"/>
      <c r="D35" s="298"/>
      <c r="E35" s="298"/>
      <c r="F35" s="298"/>
      <c r="G35" s="298"/>
      <c r="H35" s="298"/>
      <c r="I35" s="298"/>
      <c r="J35" s="298"/>
      <c r="K35" s="298"/>
      <c r="L35" s="298"/>
      <c r="M35" s="298"/>
      <c r="N35" s="298"/>
      <c r="O35" s="298"/>
      <c r="P35" s="298"/>
      <c r="Q35" s="298"/>
      <c r="R35" s="298"/>
      <c r="S35" s="298"/>
    </row>
    <row r="36" spans="1:19" ht="12.75" customHeight="1" x14ac:dyDescent="0.2">
      <c r="A36" s="57"/>
      <c r="C36" s="102"/>
      <c r="D36" s="102"/>
      <c r="E36" s="102"/>
      <c r="F36" s="102"/>
      <c r="G36" s="102"/>
      <c r="H36" s="102"/>
      <c r="I36" s="102"/>
      <c r="J36" s="102"/>
      <c r="K36" s="102"/>
      <c r="L36" s="102"/>
      <c r="M36" s="102"/>
      <c r="N36" s="102"/>
      <c r="O36" s="102"/>
      <c r="P36" s="102"/>
      <c r="Q36" s="102"/>
      <c r="R36" s="102"/>
    </row>
    <row r="37" spans="1:19" ht="12.75" customHeight="1" x14ac:dyDescent="0.2">
      <c r="A37" s="57"/>
      <c r="B37" s="63" t="s">
        <v>89</v>
      </c>
      <c r="C37" s="298"/>
      <c r="D37" s="298"/>
      <c r="E37" s="298"/>
      <c r="F37" s="298"/>
      <c r="G37" s="298"/>
      <c r="H37" s="298"/>
      <c r="I37" s="298"/>
      <c r="J37" s="298"/>
      <c r="K37" s="298"/>
      <c r="L37" s="298"/>
      <c r="M37" s="298"/>
      <c r="N37" s="298"/>
      <c r="O37" s="298"/>
      <c r="P37" s="298"/>
      <c r="Q37" s="298"/>
      <c r="R37" s="298"/>
      <c r="S37" s="298"/>
    </row>
  </sheetData>
  <sheetProtection algorithmName="SHA-512" hashValue="hz9CmqBXF7TmZ1ZgNkDb0KuFQPdjIGD0lGjH46Gqq9swXH/orAxh7+jiIGvndR1FHXujLprsGNav/YZCXus6Ew==" saltValue="iKIkUeneAyp8BqhiJxONGw==" spinCount="100000" sheet="1" objects="1" scenarios="1" selectLockedCells="1"/>
  <mergeCells count="42">
    <mergeCell ref="A1:R1"/>
    <mergeCell ref="A2:R2"/>
    <mergeCell ref="A3:R3"/>
    <mergeCell ref="A11:A14"/>
    <mergeCell ref="A8:R8"/>
    <mergeCell ref="A9:R9"/>
    <mergeCell ref="D11:E11"/>
    <mergeCell ref="K6:M6"/>
    <mergeCell ref="B11:B13"/>
    <mergeCell ref="G11:K11"/>
    <mergeCell ref="L11:L14"/>
    <mergeCell ref="M11:M14"/>
    <mergeCell ref="N11:N13"/>
    <mergeCell ref="O11:P11"/>
    <mergeCell ref="Q11:Q14"/>
    <mergeCell ref="O12:P12"/>
    <mergeCell ref="X11:X14"/>
    <mergeCell ref="O6:Q6"/>
    <mergeCell ref="O5:Q5"/>
    <mergeCell ref="F11:F14"/>
    <mergeCell ref="C11:C13"/>
    <mergeCell ref="D12:D13"/>
    <mergeCell ref="O13:O14"/>
    <mergeCell ref="P13:P14"/>
    <mergeCell ref="R11:R14"/>
    <mergeCell ref="I12:J12"/>
    <mergeCell ref="E12:E13"/>
    <mergeCell ref="B34:R34"/>
    <mergeCell ref="N23:O23"/>
    <mergeCell ref="A22:R22"/>
    <mergeCell ref="N26:O26"/>
    <mergeCell ref="N24:O24"/>
    <mergeCell ref="N25:O25"/>
    <mergeCell ref="Q27:R27"/>
    <mergeCell ref="G16:H16"/>
    <mergeCell ref="G17:H17"/>
    <mergeCell ref="G12:H12"/>
    <mergeCell ref="B30:P30"/>
    <mergeCell ref="B32:P32"/>
    <mergeCell ref="N19:R19"/>
    <mergeCell ref="N20:R20"/>
    <mergeCell ref="K23:M23"/>
  </mergeCells>
  <printOptions horizontalCentered="1"/>
  <pageMargins left="0.19685039370078741" right="0.19685039370078741" top="0.70866141732283472" bottom="0.11811023622047245" header="0.31496062992125984" footer="0.19685039370078741"/>
  <pageSetup paperSize="9" scale="46" orientation="landscape" r:id="rId1"/>
  <headerFooter>
    <oddHeader>&amp;C&amp;G&amp;R&amp;8&amp;P</oddHeader>
    <oddFooter>&amp;L&amp;G
&amp;"Arial,Negrito"&amp;8&amp;K00-031SACCON/CPC/SECAD&amp;R&amp;A
Página &amp;P/&amp;N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I37"/>
  <sheetViews>
    <sheetView showGridLines="0" view="pageBreakPreview" zoomScale="70" zoomScaleSheetLayoutView="70" workbookViewId="0">
      <selection activeCell="C6" sqref="C6"/>
    </sheetView>
  </sheetViews>
  <sheetFormatPr defaultRowHeight="12.75" x14ac:dyDescent="0.2"/>
  <cols>
    <col min="1" max="1" width="5.7109375" style="5" customWidth="1"/>
    <col min="2" max="2" width="58.7109375" style="5" customWidth="1"/>
    <col min="3" max="6" width="16.7109375" style="5" customWidth="1"/>
    <col min="7" max="11" width="12.7109375" style="5" customWidth="1"/>
    <col min="12" max="17" width="16.7109375" style="5" customWidth="1"/>
    <col min="18" max="18" width="20.7109375" style="5" customWidth="1"/>
    <col min="19" max="19" width="11.5703125" style="5" bestFit="1" customWidth="1"/>
    <col min="20" max="16384" width="9.140625" style="5"/>
  </cols>
  <sheetData>
    <row r="1" spans="1:35" s="1" customFormat="1" ht="18" customHeight="1" x14ac:dyDescent="0.3">
      <c r="A1" s="654" t="str">
        <f>Resumo!A1:J1</f>
        <v>TRIBUNAL REGIONAL ELEITORAL DO PARANA</v>
      </c>
      <c r="B1" s="654"/>
      <c r="C1" s="654"/>
      <c r="D1" s="654"/>
      <c r="E1" s="654"/>
      <c r="F1" s="654"/>
      <c r="G1" s="654"/>
      <c r="H1" s="654"/>
      <c r="I1" s="654"/>
      <c r="J1" s="654"/>
      <c r="K1" s="654"/>
      <c r="L1" s="654"/>
      <c r="M1" s="654"/>
      <c r="N1" s="654"/>
      <c r="O1" s="654"/>
      <c r="P1" s="654"/>
      <c r="Q1" s="654"/>
      <c r="R1" s="654"/>
      <c r="S1" s="6"/>
      <c r="T1" s="6"/>
    </row>
    <row r="2" spans="1:35" s="1" customFormat="1" ht="15.75" customHeight="1" x14ac:dyDescent="0.3">
      <c r="A2" s="656" t="str">
        <f>Resumo!A2:J2</f>
        <v>PLANILHA DE FORMAÇÃO DE CUSTOS E PREÇOS - Estimativa TRE-PR</v>
      </c>
      <c r="B2" s="656"/>
      <c r="C2" s="656"/>
      <c r="D2" s="656"/>
      <c r="E2" s="656"/>
      <c r="F2" s="656"/>
      <c r="G2" s="656"/>
      <c r="H2" s="656"/>
      <c r="I2" s="656"/>
      <c r="J2" s="656"/>
      <c r="K2" s="656"/>
      <c r="L2" s="656"/>
      <c r="M2" s="656"/>
      <c r="N2" s="656"/>
      <c r="O2" s="656"/>
      <c r="P2" s="656"/>
      <c r="Q2" s="656"/>
      <c r="R2" s="656"/>
      <c r="S2" s="6"/>
      <c r="T2" s="6"/>
    </row>
    <row r="3" spans="1:35" s="1" customFormat="1" ht="15.75" customHeight="1" x14ac:dyDescent="0.25">
      <c r="A3" s="657" t="s">
        <v>65</v>
      </c>
      <c r="B3" s="657"/>
      <c r="C3" s="657"/>
      <c r="D3" s="657"/>
      <c r="E3" s="657"/>
      <c r="F3" s="657"/>
      <c r="G3" s="657"/>
      <c r="H3" s="657"/>
      <c r="I3" s="657"/>
      <c r="J3" s="657"/>
      <c r="K3" s="657"/>
      <c r="L3" s="657"/>
      <c r="M3" s="657"/>
      <c r="N3" s="657"/>
      <c r="O3" s="657"/>
      <c r="P3" s="657"/>
      <c r="Q3" s="657"/>
      <c r="R3" s="657"/>
      <c r="S3" s="36"/>
      <c r="T3" s="36"/>
    </row>
    <row r="4" spans="1:35" s="364" customFormat="1" ht="15" customHeight="1" x14ac:dyDescent="0.2">
      <c r="A4" s="322"/>
      <c r="B4" s="123"/>
      <c r="C4" s="123"/>
      <c r="D4" s="123"/>
      <c r="E4" s="323"/>
      <c r="F4" s="123"/>
      <c r="G4" s="324"/>
      <c r="H4" s="123"/>
      <c r="I4" s="123"/>
      <c r="J4" s="123"/>
      <c r="K4" s="123"/>
      <c r="L4" s="123"/>
      <c r="M4" s="123"/>
      <c r="N4" s="123"/>
      <c r="O4" s="123"/>
      <c r="P4" s="123"/>
      <c r="Q4" s="325"/>
      <c r="R4" s="123"/>
      <c r="S4" s="363"/>
      <c r="T4" s="363"/>
      <c r="U4" s="363"/>
      <c r="V4" s="363"/>
      <c r="W4" s="363"/>
      <c r="X4" s="363"/>
      <c r="Y4" s="363"/>
      <c r="Z4" s="363"/>
      <c r="AA4" s="363"/>
      <c r="AB4" s="363"/>
      <c r="AC4" s="363"/>
      <c r="AD4" s="363"/>
      <c r="AE4" s="363"/>
      <c r="AF4" s="363"/>
      <c r="AG4" s="363"/>
      <c r="AH4" s="363"/>
      <c r="AI4" s="363"/>
    </row>
    <row r="5" spans="1:35" s="1" customFormat="1" ht="15" customHeight="1" x14ac:dyDescent="0.25">
      <c r="A5" s="55"/>
      <c r="B5" s="327" t="str">
        <f>Resumo!I5</f>
        <v>PAD:</v>
      </c>
      <c r="C5" s="328" t="str">
        <f>Resumo!J5</f>
        <v>32468/2022</v>
      </c>
      <c r="D5" s="365"/>
      <c r="E5" s="56"/>
      <c r="I5" s="56"/>
      <c r="J5" s="56"/>
      <c r="K5" s="56"/>
      <c r="L5" s="327"/>
      <c r="M5" s="327" t="str">
        <f>Resumo!I6</f>
        <v>Licitação n.:</v>
      </c>
      <c r="N5" s="329" t="str">
        <f>Resumo!J6</f>
        <v>Preencha o n. do Pregão</v>
      </c>
      <c r="O5" s="327"/>
      <c r="Q5" s="366" t="str">
        <f>Resumo!I8</f>
        <v>Contrato n.:</v>
      </c>
      <c r="R5" s="361">
        <f>Resumo!J8</f>
        <v>0</v>
      </c>
      <c r="S5" s="36"/>
    </row>
    <row r="6" spans="1:35" s="1" customFormat="1" ht="15" customHeight="1" x14ac:dyDescent="0.25">
      <c r="A6" s="57"/>
      <c r="B6" s="327" t="s">
        <v>109</v>
      </c>
      <c r="C6" s="360"/>
      <c r="D6" s="367"/>
      <c r="E6" s="56"/>
      <c r="G6" s="639"/>
      <c r="H6" s="639"/>
      <c r="I6" s="368"/>
      <c r="J6" s="368"/>
      <c r="K6" s="368"/>
      <c r="L6" s="639" t="str">
        <f>Resumo!I7</f>
        <v>Data da Proposta:</v>
      </c>
      <c r="M6" s="640"/>
      <c r="N6" s="330" t="str">
        <f>Resumo!J7</f>
        <v>Preencha a data de abertura</v>
      </c>
      <c r="O6" s="677" t="str">
        <f>'Postos de Engenheiro'!O6</f>
        <v>Data da última repactuação:</v>
      </c>
      <c r="P6" s="639"/>
      <c r="Q6" s="640"/>
      <c r="R6" s="362"/>
    </row>
    <row r="7" spans="1:35" s="1" customFormat="1" ht="15" customHeight="1" x14ac:dyDescent="0.25">
      <c r="A7" s="58"/>
      <c r="B7" s="58"/>
      <c r="C7" s="58"/>
      <c r="D7" s="57"/>
      <c r="E7" s="57"/>
      <c r="F7" s="57"/>
      <c r="G7" s="57"/>
      <c r="H7" s="57"/>
      <c r="I7" s="57"/>
      <c r="J7" s="57"/>
      <c r="K7" s="57"/>
      <c r="L7" s="57"/>
      <c r="M7" s="57"/>
      <c r="N7" s="57"/>
      <c r="O7" s="57"/>
      <c r="P7" s="57"/>
      <c r="Q7" s="57"/>
      <c r="R7" s="57"/>
    </row>
    <row r="8" spans="1:35" s="1" customFormat="1" ht="15" customHeight="1" x14ac:dyDescent="0.25">
      <c r="A8" s="659" t="str">
        <f>'Postos de Engenheiro'!A8:R8</f>
        <v>Nome da Empresa (preenchimento na guia Resumo)</v>
      </c>
      <c r="B8" s="660"/>
      <c r="C8" s="660"/>
      <c r="D8" s="660"/>
      <c r="E8" s="660"/>
      <c r="F8" s="660"/>
      <c r="G8" s="660"/>
      <c r="H8" s="660"/>
      <c r="I8" s="660"/>
      <c r="J8" s="660"/>
      <c r="K8" s="660"/>
      <c r="L8" s="660"/>
      <c r="M8" s="660"/>
      <c r="N8" s="660"/>
      <c r="O8" s="660"/>
      <c r="P8" s="660"/>
      <c r="Q8" s="660"/>
      <c r="R8" s="661"/>
    </row>
    <row r="9" spans="1:35" s="1" customFormat="1" ht="15" customHeight="1" x14ac:dyDescent="0.25">
      <c r="A9" s="662" t="str">
        <f>'Postos de Engenheiro'!A9:R9</f>
        <v>CNPJ  (preenchimento na guia Resumo)</v>
      </c>
      <c r="B9" s="663"/>
      <c r="C9" s="663"/>
      <c r="D9" s="663"/>
      <c r="E9" s="663"/>
      <c r="F9" s="663"/>
      <c r="G9" s="663"/>
      <c r="H9" s="663"/>
      <c r="I9" s="663"/>
      <c r="J9" s="663"/>
      <c r="K9" s="663"/>
      <c r="L9" s="663"/>
      <c r="M9" s="663"/>
      <c r="N9" s="663"/>
      <c r="O9" s="663"/>
      <c r="P9" s="663"/>
      <c r="Q9" s="663"/>
      <c r="R9" s="664"/>
    </row>
    <row r="10" spans="1:35" s="1" customFormat="1" ht="15" customHeight="1" thickBot="1" x14ac:dyDescent="0.3">
      <c r="A10" s="104"/>
      <c r="B10" s="104"/>
      <c r="C10" s="104"/>
      <c r="D10" s="104"/>
      <c r="E10" s="104"/>
      <c r="F10" s="104"/>
      <c r="G10" s="104"/>
      <c r="H10" s="104"/>
      <c r="I10" s="104"/>
      <c r="J10" s="104"/>
      <c r="K10" s="104"/>
      <c r="L10" s="104"/>
      <c r="M10" s="104"/>
      <c r="N10" s="104"/>
      <c r="O10" s="104"/>
      <c r="P10" s="104"/>
      <c r="Q10" s="104"/>
      <c r="R10" s="211"/>
    </row>
    <row r="11" spans="1:35" s="8" customFormat="1" ht="15" customHeight="1" x14ac:dyDescent="0.25">
      <c r="A11" s="644" t="s">
        <v>8</v>
      </c>
      <c r="B11" s="641" t="s">
        <v>9</v>
      </c>
      <c r="C11" s="641" t="s">
        <v>275</v>
      </c>
      <c r="D11" s="665" t="s">
        <v>19</v>
      </c>
      <c r="E11" s="666"/>
      <c r="F11" s="641" t="s">
        <v>10</v>
      </c>
      <c r="G11" s="667" t="s">
        <v>63</v>
      </c>
      <c r="H11" s="594"/>
      <c r="I11" s="594"/>
      <c r="J11" s="594"/>
      <c r="K11" s="595"/>
      <c r="L11" s="641" t="s">
        <v>63</v>
      </c>
      <c r="M11" s="641" t="s">
        <v>245</v>
      </c>
      <c r="N11" s="669" t="s">
        <v>297</v>
      </c>
      <c r="O11" s="667" t="s">
        <v>196</v>
      </c>
      <c r="P11" s="595"/>
      <c r="Q11" s="672" t="s">
        <v>196</v>
      </c>
      <c r="R11" s="646" t="s">
        <v>244</v>
      </c>
      <c r="S11" s="678"/>
      <c r="T11" s="678"/>
    </row>
    <row r="12" spans="1:35" s="2" customFormat="1" ht="30" customHeight="1" x14ac:dyDescent="0.25">
      <c r="A12" s="658"/>
      <c r="B12" s="642"/>
      <c r="C12" s="642"/>
      <c r="D12" s="644" t="s">
        <v>11</v>
      </c>
      <c r="E12" s="651" t="s">
        <v>64</v>
      </c>
      <c r="F12" s="642"/>
      <c r="G12" s="619" t="s">
        <v>277</v>
      </c>
      <c r="H12" s="620"/>
      <c r="I12" s="681" t="s">
        <v>112</v>
      </c>
      <c r="J12" s="682"/>
      <c r="K12" s="291" t="s">
        <v>268</v>
      </c>
      <c r="L12" s="642"/>
      <c r="M12" s="642"/>
      <c r="N12" s="670"/>
      <c r="O12" s="675" t="s">
        <v>296</v>
      </c>
      <c r="P12" s="676"/>
      <c r="Q12" s="673"/>
      <c r="R12" s="647"/>
      <c r="S12" s="88"/>
      <c r="T12" s="88"/>
    </row>
    <row r="13" spans="1:35" s="2" customFormat="1" ht="30" customHeight="1" x14ac:dyDescent="0.25">
      <c r="A13" s="658"/>
      <c r="B13" s="642"/>
      <c r="C13" s="668"/>
      <c r="D13" s="645"/>
      <c r="E13" s="652"/>
      <c r="F13" s="642"/>
      <c r="G13" s="60" t="s">
        <v>272</v>
      </c>
      <c r="H13" s="60" t="s">
        <v>335</v>
      </c>
      <c r="I13" s="331" t="s">
        <v>113</v>
      </c>
      <c r="J13" s="331" t="s">
        <v>114</v>
      </c>
      <c r="K13" s="261">
        <v>0</v>
      </c>
      <c r="L13" s="642"/>
      <c r="M13" s="642"/>
      <c r="N13" s="671"/>
      <c r="O13" s="644" t="s">
        <v>207</v>
      </c>
      <c r="P13" s="644" t="s">
        <v>197</v>
      </c>
      <c r="Q13" s="673"/>
      <c r="R13" s="647"/>
      <c r="S13" s="369"/>
      <c r="T13" s="370"/>
    </row>
    <row r="14" spans="1:35" s="3" customFormat="1" ht="15" customHeight="1" thickBot="1" x14ac:dyDescent="0.3">
      <c r="A14" s="645"/>
      <c r="B14" s="105" t="s">
        <v>200</v>
      </c>
      <c r="C14" s="105" t="s">
        <v>105</v>
      </c>
      <c r="D14" s="378">
        <v>0</v>
      </c>
      <c r="E14" s="296">
        <f>'Encargos e Provisões'!F90/100</f>
        <v>0</v>
      </c>
      <c r="F14" s="643"/>
      <c r="G14" s="294">
        <v>0</v>
      </c>
      <c r="H14" s="62">
        <v>0</v>
      </c>
      <c r="I14" s="359">
        <v>0</v>
      </c>
      <c r="J14" s="358">
        <v>0</v>
      </c>
      <c r="K14" s="62">
        <v>0</v>
      </c>
      <c r="L14" s="668"/>
      <c r="M14" s="668"/>
      <c r="N14" s="262">
        <f>CITL!F17</f>
        <v>0</v>
      </c>
      <c r="O14" s="645"/>
      <c r="P14" s="645"/>
      <c r="Q14" s="674"/>
      <c r="R14" s="648"/>
      <c r="S14" s="295"/>
      <c r="T14" s="295"/>
    </row>
    <row r="15" spans="1:35" s="3" customFormat="1" ht="15" customHeight="1" thickBot="1" x14ac:dyDescent="0.3">
      <c r="A15" s="333" t="s">
        <v>274</v>
      </c>
      <c r="B15" s="334"/>
      <c r="C15" s="334"/>
      <c r="D15" s="371"/>
      <c r="E15" s="336"/>
      <c r="F15" s="334"/>
      <c r="G15" s="334"/>
      <c r="H15" s="334"/>
      <c r="I15" s="334"/>
      <c r="J15" s="334"/>
      <c r="K15" s="334"/>
      <c r="L15" s="334"/>
      <c r="M15" s="334"/>
      <c r="N15" s="334"/>
      <c r="O15" s="334"/>
      <c r="P15" s="334"/>
      <c r="Q15" s="334"/>
      <c r="R15" s="570"/>
    </row>
    <row r="16" spans="1:35" s="4" customFormat="1" ht="25.5" customHeight="1" thickTop="1" thickBot="1" x14ac:dyDescent="0.3">
      <c r="A16" s="64">
        <v>3</v>
      </c>
      <c r="B16" s="65" t="s">
        <v>253</v>
      </c>
      <c r="C16" s="85">
        <v>40</v>
      </c>
      <c r="D16" s="68">
        <f>$D$14</f>
        <v>0</v>
      </c>
      <c r="E16" s="67">
        <f>ROUND((IF(D16&lt;&gt;0,(D16)*$E$14,0)),2)</f>
        <v>0</v>
      </c>
      <c r="F16" s="338">
        <f>ROUND(SUM(D16:E16),2)</f>
        <v>0</v>
      </c>
      <c r="G16" s="679">
        <f>ROUND(($G$14*21)-(($G$14*21)*$H$14),2)</f>
        <v>0</v>
      </c>
      <c r="H16" s="680"/>
      <c r="I16" s="313">
        <f>ROUND((IF(D16&gt;0,MAX(($I$14*(21*$J$14))-(6%*(D16)),0),0)),2)</f>
        <v>0</v>
      </c>
      <c r="J16" s="314"/>
      <c r="K16" s="69">
        <f>$K$13-($K$13*$K$14)</f>
        <v>0</v>
      </c>
      <c r="L16" s="338">
        <f>ROUND(SUM(G16:K16),2)</f>
        <v>0</v>
      </c>
      <c r="M16" s="70">
        <f>F16+L16</f>
        <v>0</v>
      </c>
      <c r="N16" s="338">
        <f>ROUND((M16*$N$14),2)</f>
        <v>0</v>
      </c>
      <c r="O16" s="70">
        <f>Insumos!K56</f>
        <v>0</v>
      </c>
      <c r="P16" s="70">
        <f>Insumos!K71</f>
        <v>0</v>
      </c>
      <c r="Q16" s="340">
        <f>ROUND(SUM(O16:P16),2)</f>
        <v>0</v>
      </c>
      <c r="R16" s="569">
        <f>ROUND(M16+N16+Q16,2)</f>
        <v>0</v>
      </c>
      <c r="S16" s="5"/>
    </row>
    <row r="17" spans="1:22" s="4" customFormat="1" ht="25.5" customHeight="1" thickBot="1" x14ac:dyDescent="0.3">
      <c r="A17" s="64">
        <v>4</v>
      </c>
      <c r="B17" s="65" t="s">
        <v>254</v>
      </c>
      <c r="C17" s="85">
        <v>40</v>
      </c>
      <c r="D17" s="68">
        <f>$D$14</f>
        <v>0</v>
      </c>
      <c r="E17" s="67">
        <f>ROUND((IF(D17&lt;&gt;0,(D17)*$E$14,0)),2)</f>
        <v>0</v>
      </c>
      <c r="F17" s="338">
        <f>ROUND(SUM(D17:E17),2)</f>
        <v>0</v>
      </c>
      <c r="G17" s="617">
        <f>ROUND(($G$14*21)-(($G$14*21)*$H$14),2)</f>
        <v>0</v>
      </c>
      <c r="H17" s="618"/>
      <c r="I17" s="308">
        <f>ROUND((IF(D17&gt;0,MAX(($I$14*(21*$J$14))-(6%*(D17)),0),0)),2)</f>
        <v>0</v>
      </c>
      <c r="J17" s="309"/>
      <c r="K17" s="69">
        <f>$K$13-($K$13*$K$14)</f>
        <v>0</v>
      </c>
      <c r="L17" s="338">
        <f>ROUND(SUM(G17:K17),2)</f>
        <v>0</v>
      </c>
      <c r="M17" s="70">
        <f>F17+L17</f>
        <v>0</v>
      </c>
      <c r="N17" s="342">
        <f>ROUND((M17*$N$14),2)</f>
        <v>0</v>
      </c>
      <c r="O17" s="70">
        <f>Insumos!K57</f>
        <v>0</v>
      </c>
      <c r="P17" s="70">
        <f>Insumos!K72</f>
        <v>0</v>
      </c>
      <c r="Q17" s="340">
        <f>ROUND(SUM(O17:P17),2)</f>
        <v>0</v>
      </c>
      <c r="R17" s="293">
        <f>ROUND(M17+N17+Q17,2)</f>
        <v>0</v>
      </c>
      <c r="S17" s="5"/>
    </row>
    <row r="18" spans="1:22" x14ac:dyDescent="0.2">
      <c r="A18" s="343"/>
      <c r="B18" s="344"/>
      <c r="C18" s="345"/>
      <c r="D18" s="346"/>
      <c r="E18" s="347"/>
      <c r="F18" s="347"/>
      <c r="G18" s="347"/>
      <c r="H18" s="348"/>
      <c r="I18" s="57"/>
      <c r="J18" s="57"/>
      <c r="K18" s="57"/>
      <c r="L18" s="348"/>
      <c r="M18" s="348"/>
      <c r="N18" s="348"/>
      <c r="O18" s="348"/>
      <c r="P18" s="347"/>
      <c r="Q18" s="347"/>
      <c r="R18" s="347"/>
      <c r="S18" s="372"/>
      <c r="T18" s="372"/>
      <c r="U18" s="373"/>
      <c r="V18" s="373"/>
    </row>
    <row r="19" spans="1:22" s="3" customFormat="1" ht="15" customHeight="1" x14ac:dyDescent="0.25">
      <c r="A19" s="72"/>
      <c r="B19" s="73"/>
      <c r="C19" s="73"/>
      <c r="D19" s="74"/>
      <c r="E19" s="75"/>
      <c r="F19" s="75"/>
      <c r="G19" s="74"/>
      <c r="H19" s="74"/>
      <c r="K19" s="374"/>
      <c r="L19" s="374"/>
      <c r="M19" s="78" t="s">
        <v>106</v>
      </c>
      <c r="N19" s="622"/>
      <c r="O19" s="623"/>
      <c r="P19" s="623"/>
      <c r="Q19" s="623"/>
      <c r="R19" s="624"/>
      <c r="S19" s="375"/>
    </row>
    <row r="20" spans="1:22" s="3" customFormat="1" ht="15" customHeight="1" x14ac:dyDescent="0.25">
      <c r="A20" s="72"/>
      <c r="B20" s="73"/>
      <c r="C20" s="73"/>
      <c r="D20" s="74"/>
      <c r="E20" s="75"/>
      <c r="F20" s="75"/>
      <c r="G20" s="74"/>
      <c r="H20" s="74"/>
      <c r="K20" s="374"/>
      <c r="L20" s="374"/>
      <c r="M20" s="78" t="s">
        <v>192</v>
      </c>
      <c r="N20" s="622"/>
      <c r="O20" s="623"/>
      <c r="P20" s="623"/>
      <c r="Q20" s="623"/>
      <c r="R20" s="624"/>
      <c r="S20" s="375"/>
    </row>
    <row r="21" spans="1:22" s="3" customFormat="1" ht="45" customHeight="1" x14ac:dyDescent="0.25">
      <c r="A21" s="72"/>
      <c r="B21" s="73"/>
      <c r="C21" s="73"/>
      <c r="D21" s="74"/>
      <c r="E21" s="75"/>
      <c r="F21" s="75"/>
      <c r="G21" s="74"/>
      <c r="H21" s="74"/>
      <c r="I21" s="78"/>
      <c r="J21" s="78"/>
      <c r="K21" s="78"/>
      <c r="L21" s="353"/>
      <c r="M21" s="353"/>
      <c r="N21" s="353"/>
      <c r="O21" s="353"/>
      <c r="P21" s="353"/>
      <c r="Q21" s="353"/>
      <c r="R21" s="353"/>
      <c r="S21" s="375"/>
    </row>
    <row r="22" spans="1:22" s="210" customFormat="1" ht="20.100000000000001" customHeight="1" thickBot="1" x14ac:dyDescent="0.35">
      <c r="A22" s="630" t="s">
        <v>111</v>
      </c>
      <c r="B22" s="630"/>
      <c r="C22" s="630"/>
      <c r="D22" s="630"/>
      <c r="E22" s="630"/>
      <c r="F22" s="630"/>
      <c r="G22" s="630"/>
      <c r="H22" s="630"/>
      <c r="I22" s="630"/>
      <c r="J22" s="630"/>
      <c r="K22" s="630"/>
      <c r="L22" s="630"/>
      <c r="M22" s="630"/>
      <c r="N22" s="631"/>
      <c r="O22" s="631"/>
      <c r="P22" s="631"/>
      <c r="Q22" s="631"/>
      <c r="R22" s="11"/>
    </row>
    <row r="23" spans="1:22" s="208" customFormat="1" ht="45" customHeight="1" thickTop="1" x14ac:dyDescent="0.25">
      <c r="A23" s="79"/>
      <c r="B23" s="80"/>
      <c r="C23" s="81" t="str">
        <f>C11</f>
        <v>Jornada Semanal</v>
      </c>
      <c r="D23" s="81" t="s">
        <v>74</v>
      </c>
      <c r="E23" s="82" t="s">
        <v>198</v>
      </c>
      <c r="F23" s="82" t="s">
        <v>75</v>
      </c>
      <c r="G23" s="83" t="s">
        <v>251</v>
      </c>
      <c r="H23" s="83" t="s">
        <v>76</v>
      </c>
      <c r="I23" s="83" t="s">
        <v>77</v>
      </c>
      <c r="J23" s="194" t="s">
        <v>78</v>
      </c>
      <c r="K23" s="625" t="s">
        <v>79</v>
      </c>
      <c r="L23" s="626"/>
      <c r="M23" s="627"/>
      <c r="N23" s="306"/>
      <c r="O23" s="354"/>
      <c r="P23" s="354"/>
      <c r="Q23" s="354"/>
      <c r="R23" s="354"/>
      <c r="S23" s="77"/>
    </row>
    <row r="24" spans="1:22" s="208" customFormat="1" ht="25.5" customHeight="1" x14ac:dyDescent="0.25">
      <c r="A24" s="64">
        <f t="shared" ref="A24:C25" si="0">A16</f>
        <v>3</v>
      </c>
      <c r="B24" s="84" t="str">
        <f t="shared" si="0"/>
        <v>Técnico em Edificações</v>
      </c>
      <c r="C24" s="85">
        <f t="shared" si="0"/>
        <v>40</v>
      </c>
      <c r="D24" s="292">
        <f>R16</f>
        <v>0</v>
      </c>
      <c r="E24" s="86">
        <v>1</v>
      </c>
      <c r="F24" s="260">
        <f>D24*E24</f>
        <v>0</v>
      </c>
      <c r="G24" s="338">
        <f>ROUND(D24/30,2)</f>
        <v>0</v>
      </c>
      <c r="H24" s="87">
        <v>45326</v>
      </c>
      <c r="I24" s="87">
        <v>46237</v>
      </c>
      <c r="J24" s="195">
        <v>30</v>
      </c>
      <c r="K24" s="543"/>
      <c r="L24" s="541">
        <f>(F24*J24)+(G24*K24*E24)</f>
        <v>0</v>
      </c>
      <c r="M24" s="311"/>
      <c r="N24" s="306"/>
      <c r="O24" s="376"/>
      <c r="P24" s="356"/>
      <c r="Q24" s="287"/>
      <c r="R24" s="287"/>
      <c r="S24" s="77"/>
    </row>
    <row r="25" spans="1:22" s="208" customFormat="1" ht="25.5" customHeight="1" x14ac:dyDescent="0.25">
      <c r="A25" s="64">
        <f t="shared" si="0"/>
        <v>4</v>
      </c>
      <c r="B25" s="84" t="str">
        <f t="shared" si="0"/>
        <v>Técnico em Edificações qualificado para inspeção de linha de vida</v>
      </c>
      <c r="C25" s="85">
        <f t="shared" si="0"/>
        <v>40</v>
      </c>
      <c r="D25" s="292">
        <f>R17</f>
        <v>0</v>
      </c>
      <c r="E25" s="86">
        <v>1</v>
      </c>
      <c r="F25" s="260">
        <f>D25*E25</f>
        <v>0</v>
      </c>
      <c r="G25" s="338">
        <f>ROUND(D25/30,2)</f>
        <v>0</v>
      </c>
      <c r="H25" s="87">
        <v>45326</v>
      </c>
      <c r="I25" s="87">
        <v>46237</v>
      </c>
      <c r="J25" s="195">
        <v>30</v>
      </c>
      <c r="K25" s="543"/>
      <c r="L25" s="541">
        <f>(F25*J25)+(G25*K25*E25)</f>
        <v>0</v>
      </c>
      <c r="M25" s="311"/>
      <c r="N25" s="306"/>
      <c r="O25" s="376"/>
      <c r="P25" s="356"/>
      <c r="Q25" s="287"/>
      <c r="R25" s="287"/>
      <c r="S25" s="77"/>
    </row>
    <row r="26" spans="1:22" s="209" customFormat="1" ht="25.5" customHeight="1" x14ac:dyDescent="0.25">
      <c r="A26" s="72"/>
      <c r="B26" s="88"/>
      <c r="C26" s="88"/>
      <c r="D26" s="89"/>
      <c r="E26" s="90"/>
      <c r="F26" s="91"/>
      <c r="G26" s="154"/>
      <c r="H26" s="154"/>
      <c r="I26" s="154"/>
      <c r="J26" s="154" t="s">
        <v>199</v>
      </c>
      <c r="K26" s="544"/>
      <c r="L26" s="542">
        <f>SUM(L24:L25)</f>
        <v>0</v>
      </c>
      <c r="M26" s="312"/>
      <c r="N26" s="307"/>
      <c r="O26" s="288"/>
      <c r="P26" s="289"/>
      <c r="Q26" s="289"/>
      <c r="R26" s="290"/>
      <c r="S26" s="76"/>
    </row>
    <row r="27" spans="1:22" ht="15" customHeight="1" x14ac:dyDescent="0.2">
      <c r="A27" s="57"/>
      <c r="B27" s="103"/>
      <c r="C27" s="103"/>
      <c r="D27" s="106"/>
      <c r="E27" s="103"/>
      <c r="F27" s="103"/>
      <c r="G27" s="103"/>
      <c r="H27" s="103"/>
      <c r="I27" s="103"/>
      <c r="J27" s="103"/>
      <c r="K27" s="103"/>
      <c r="L27" s="103"/>
      <c r="M27" s="103"/>
      <c r="N27" s="103"/>
      <c r="O27" s="103"/>
      <c r="P27" s="103"/>
      <c r="Q27" s="103"/>
      <c r="R27" s="103"/>
      <c r="S27" s="377"/>
    </row>
    <row r="28" spans="1:22" s="10" customFormat="1" ht="15" customHeight="1" thickBot="1" x14ac:dyDescent="0.25">
      <c r="A28" s="33" t="s">
        <v>91</v>
      </c>
      <c r="B28" s="98"/>
      <c r="C28" s="98"/>
      <c r="D28" s="98"/>
      <c r="E28" s="98"/>
      <c r="F28" s="98"/>
      <c r="G28" s="98"/>
      <c r="H28" s="98"/>
      <c r="I28" s="98"/>
      <c r="J28" s="98"/>
      <c r="K28" s="98"/>
      <c r="L28" s="98"/>
      <c r="M28" s="98"/>
      <c r="N28" s="98"/>
      <c r="O28" s="98"/>
      <c r="P28" s="98"/>
      <c r="Q28" s="98"/>
      <c r="R28" s="98"/>
    </row>
    <row r="29" spans="1:22" s="10" customFormat="1" ht="15" customHeight="1" thickTop="1" x14ac:dyDescent="0.2">
      <c r="A29" s="107"/>
      <c r="B29" s="99"/>
      <c r="C29" s="99"/>
      <c r="D29" s="99"/>
      <c r="E29" s="99"/>
      <c r="F29" s="99"/>
      <c r="G29" s="99"/>
      <c r="H29" s="99"/>
      <c r="I29" s="99"/>
      <c r="J29" s="99"/>
      <c r="K29" s="99"/>
      <c r="L29" s="99"/>
      <c r="M29" s="99"/>
      <c r="N29" s="99"/>
      <c r="O29" s="99"/>
      <c r="P29" s="99"/>
      <c r="Q29" s="99"/>
      <c r="R29" s="99"/>
    </row>
    <row r="30" spans="1:22" ht="15.95" customHeight="1" x14ac:dyDescent="0.2">
      <c r="A30" s="57"/>
      <c r="B30" s="621" t="s">
        <v>271</v>
      </c>
      <c r="C30" s="621"/>
      <c r="D30" s="621"/>
      <c r="E30" s="621"/>
      <c r="F30" s="621"/>
      <c r="G30" s="621"/>
      <c r="H30" s="621"/>
      <c r="I30" s="621"/>
      <c r="J30" s="621"/>
      <c r="K30" s="621"/>
      <c r="L30" s="621"/>
      <c r="M30" s="621"/>
      <c r="N30" s="621"/>
      <c r="O30" s="621"/>
      <c r="P30" s="621"/>
      <c r="Q30" s="621"/>
      <c r="R30" s="621"/>
    </row>
    <row r="31" spans="1:22" s="265" customFormat="1" ht="15.95" customHeight="1" x14ac:dyDescent="0.2">
      <c r="A31" s="263"/>
      <c r="B31" s="683" t="s">
        <v>270</v>
      </c>
      <c r="C31" s="683"/>
      <c r="D31" s="683"/>
      <c r="E31" s="683"/>
      <c r="F31" s="683"/>
      <c r="G31" s="683"/>
      <c r="H31" s="683"/>
      <c r="I31" s="683"/>
      <c r="J31" s="683"/>
      <c r="K31" s="683"/>
      <c r="L31" s="683"/>
      <c r="M31" s="264"/>
      <c r="N31" s="264"/>
      <c r="O31" s="264"/>
      <c r="P31" s="264"/>
      <c r="Q31" s="264"/>
      <c r="R31" s="264"/>
    </row>
    <row r="32" spans="1:22" s="103" customFormat="1" ht="15.95" customHeight="1" x14ac:dyDescent="0.2">
      <c r="A32" s="57"/>
      <c r="B32" s="621" t="s">
        <v>247</v>
      </c>
      <c r="C32" s="621"/>
      <c r="D32" s="621"/>
      <c r="E32" s="621"/>
      <c r="F32" s="621"/>
      <c r="G32" s="621"/>
      <c r="H32" s="621"/>
      <c r="I32" s="621"/>
      <c r="J32" s="621"/>
      <c r="K32" s="621"/>
      <c r="L32" s="621"/>
      <c r="M32" s="621"/>
      <c r="N32" s="621"/>
      <c r="O32" s="621"/>
      <c r="P32" s="621"/>
      <c r="Q32" s="515"/>
      <c r="R32" s="515"/>
    </row>
    <row r="33" spans="1:19" s="103" customFormat="1" ht="15.95" customHeight="1" x14ac:dyDescent="0.2">
      <c r="A33" s="57"/>
      <c r="B33" s="298" t="s">
        <v>250</v>
      </c>
      <c r="C33" s="298"/>
      <c r="D33" s="298"/>
      <c r="E33" s="298"/>
      <c r="F33" s="298"/>
      <c r="G33" s="298"/>
      <c r="H33" s="298"/>
      <c r="I33" s="298"/>
      <c r="J33" s="298"/>
      <c r="K33" s="298"/>
      <c r="L33" s="298"/>
      <c r="M33" s="298"/>
      <c r="N33" s="298"/>
      <c r="O33" s="298"/>
      <c r="P33" s="298"/>
      <c r="Q33" s="298"/>
    </row>
    <row r="34" spans="1:19" s="103" customFormat="1" ht="15.95" customHeight="1" x14ac:dyDescent="0.2">
      <c r="A34" s="57"/>
      <c r="B34" s="621" t="s">
        <v>248</v>
      </c>
      <c r="C34" s="621"/>
      <c r="D34" s="621"/>
      <c r="E34" s="621"/>
      <c r="F34" s="621"/>
      <c r="G34" s="621"/>
      <c r="H34" s="621"/>
      <c r="I34" s="621"/>
      <c r="J34" s="621"/>
      <c r="K34" s="621"/>
      <c r="L34" s="621"/>
      <c r="M34" s="621"/>
      <c r="N34" s="621"/>
      <c r="O34" s="621"/>
      <c r="P34" s="621"/>
      <c r="Q34" s="621"/>
      <c r="R34" s="298"/>
    </row>
    <row r="35" spans="1:19" s="103" customFormat="1" ht="15.95" customHeight="1" x14ac:dyDescent="0.2">
      <c r="A35" s="57"/>
      <c r="B35" s="102" t="s">
        <v>249</v>
      </c>
      <c r="C35" s="298"/>
      <c r="D35" s="298"/>
      <c r="E35" s="298"/>
      <c r="F35" s="298"/>
      <c r="G35" s="298"/>
      <c r="H35" s="298"/>
      <c r="I35" s="298"/>
      <c r="J35" s="298"/>
      <c r="K35" s="298"/>
      <c r="L35" s="298"/>
      <c r="M35" s="298"/>
      <c r="N35" s="298"/>
      <c r="O35" s="298"/>
      <c r="P35" s="298"/>
      <c r="Q35" s="298"/>
      <c r="R35" s="298"/>
    </row>
    <row r="36" spans="1:19" s="103" customFormat="1" ht="12.75" customHeight="1" x14ac:dyDescent="0.2">
      <c r="A36" s="57"/>
      <c r="C36" s="102"/>
      <c r="D36" s="102"/>
      <c r="E36" s="102"/>
      <c r="F36" s="102"/>
      <c r="G36" s="102"/>
      <c r="H36" s="102"/>
      <c r="I36" s="102"/>
      <c r="J36" s="102"/>
      <c r="K36" s="102"/>
      <c r="L36" s="102"/>
      <c r="M36" s="102"/>
      <c r="N36" s="102"/>
      <c r="O36" s="102"/>
      <c r="P36" s="102"/>
      <c r="Q36" s="102"/>
      <c r="R36" s="102"/>
    </row>
    <row r="37" spans="1:19" s="103" customFormat="1" ht="12.75" customHeight="1" x14ac:dyDescent="0.2">
      <c r="A37" s="57"/>
      <c r="B37" s="357" t="s">
        <v>89</v>
      </c>
      <c r="C37" s="298"/>
      <c r="D37" s="298"/>
      <c r="E37" s="298"/>
      <c r="F37" s="298"/>
      <c r="G37" s="298"/>
      <c r="H37" s="298"/>
      <c r="I37" s="298"/>
      <c r="J37" s="298"/>
      <c r="K37" s="298"/>
      <c r="L37" s="298"/>
      <c r="M37" s="298"/>
      <c r="N37" s="298"/>
      <c r="O37" s="298"/>
      <c r="P37" s="298"/>
      <c r="Q37" s="298"/>
      <c r="R37" s="298"/>
      <c r="S37" s="298"/>
    </row>
  </sheetData>
  <sheetProtection algorithmName="SHA-512" hashValue="Yz9OKIX0WsMljqXtSRSeD08H1aMbP87XWvpC9aBNgSK4f8hhzkCHvPErT9bYdUaddGY756eE9Y6Dqo4XcH/J7w==" saltValue="97Y0FdgLGgUBCgylMoBBlg==" spinCount="100000" sheet="1" objects="1" scenarios="1" selectLockedCells="1"/>
  <mergeCells count="38">
    <mergeCell ref="N19:R19"/>
    <mergeCell ref="N20:R20"/>
    <mergeCell ref="G17:H17"/>
    <mergeCell ref="A11:A14"/>
    <mergeCell ref="D11:E11"/>
    <mergeCell ref="F11:F14"/>
    <mergeCell ref="B11:B13"/>
    <mergeCell ref="D12:D13"/>
    <mergeCell ref="C11:C13"/>
    <mergeCell ref="B34:Q34"/>
    <mergeCell ref="B30:R30"/>
    <mergeCell ref="B31:L31"/>
    <mergeCell ref="B32:P32"/>
    <mergeCell ref="A22:Q22"/>
    <mergeCell ref="K23:M23"/>
    <mergeCell ref="S11:T11"/>
    <mergeCell ref="E12:E13"/>
    <mergeCell ref="G16:H16"/>
    <mergeCell ref="R11:R14"/>
    <mergeCell ref="O12:P12"/>
    <mergeCell ref="O13:O14"/>
    <mergeCell ref="P13:P14"/>
    <mergeCell ref="Q11:Q14"/>
    <mergeCell ref="G12:H12"/>
    <mergeCell ref="I12:J12"/>
    <mergeCell ref="G11:K11"/>
    <mergeCell ref="L11:L14"/>
    <mergeCell ref="M11:M14"/>
    <mergeCell ref="N11:N13"/>
    <mergeCell ref="O11:P11"/>
    <mergeCell ref="A1:R1"/>
    <mergeCell ref="A2:R2"/>
    <mergeCell ref="A3:R3"/>
    <mergeCell ref="A8:R8"/>
    <mergeCell ref="A9:R9"/>
    <mergeCell ref="L6:M6"/>
    <mergeCell ref="G6:H6"/>
    <mergeCell ref="O6:Q6"/>
  </mergeCells>
  <printOptions horizontalCentered="1"/>
  <pageMargins left="0.19685039370078741" right="0.15748031496062992" top="0.78740157480314965" bottom="0.78740157480314965" header="0.39370078740157483" footer="0.39370078740157483"/>
  <pageSetup paperSize="9" scale="46" orientation="landscape" r:id="rId1"/>
  <headerFooter>
    <oddHeader>&amp;C&amp;G&amp;R&amp;8&amp;P</oddHeader>
    <oddFooter>&amp;L&amp;G
&amp;"Arial,Negrito"&amp;8&amp;K00-031SACCON/CPC/SECAD&amp;R&amp;A
&amp;P/&amp;N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topLeftCell="A60" zoomScaleNormal="100" zoomScaleSheetLayoutView="100" workbookViewId="0">
      <selection activeCell="F71" sqref="F71"/>
    </sheetView>
  </sheetViews>
  <sheetFormatPr defaultRowHeight="12.75" x14ac:dyDescent="0.2"/>
  <cols>
    <col min="1" max="5" width="9.7109375" style="103" customWidth="1"/>
    <col min="6" max="6" width="12.28515625" style="103" bestFit="1" customWidth="1"/>
    <col min="7" max="8" width="44.7109375" style="103" customWidth="1"/>
    <col min="9" max="16384" width="9.140625" style="103"/>
  </cols>
  <sheetData>
    <row r="1" spans="1:8" ht="15.75" x14ac:dyDescent="0.2">
      <c r="A1" s="741" t="str">
        <f>Resumo!A1:J1</f>
        <v>TRIBUNAL REGIONAL ELEITORAL DO PARANA</v>
      </c>
      <c r="B1" s="741"/>
      <c r="C1" s="741"/>
      <c r="D1" s="741"/>
      <c r="E1" s="741"/>
      <c r="F1" s="741"/>
      <c r="G1" s="741"/>
      <c r="H1" s="741"/>
    </row>
    <row r="2" spans="1:8" x14ac:dyDescent="0.2">
      <c r="A2" s="742" t="str">
        <f>Resumo!A2:J2</f>
        <v>PLANILHA DE FORMAÇÃO DE CUSTOS E PREÇOS - Estimativa TRE-PR</v>
      </c>
      <c r="B2" s="742"/>
      <c r="C2" s="742"/>
      <c r="D2" s="742"/>
      <c r="E2" s="742"/>
      <c r="F2" s="742"/>
      <c r="G2" s="742"/>
      <c r="H2" s="742"/>
    </row>
    <row r="3" spans="1:8" x14ac:dyDescent="0.2">
      <c r="A3" s="743" t="str">
        <f>Resumo!A3:J3</f>
        <v>Posto de trabalho: Engenheiro Civil e Técnico em Edificações.</v>
      </c>
      <c r="B3" s="743"/>
      <c r="C3" s="743"/>
      <c r="D3" s="743"/>
      <c r="E3" s="743"/>
      <c r="F3" s="743"/>
      <c r="G3" s="743"/>
      <c r="H3" s="743"/>
    </row>
    <row r="4" spans="1:8" x14ac:dyDescent="0.2">
      <c r="A4" s="158"/>
      <c r="B4" s="158"/>
      <c r="C4" s="158"/>
      <c r="D4" s="158"/>
      <c r="E4" s="158"/>
      <c r="F4" s="158"/>
      <c r="G4" s="158"/>
      <c r="H4" s="158"/>
    </row>
    <row r="5" spans="1:8" x14ac:dyDescent="0.2">
      <c r="A5" s="744" t="str">
        <f>Resumo!A10:J10</f>
        <v>Nome da Empresa (preenchimento na guia Resumo)</v>
      </c>
      <c r="B5" s="745"/>
      <c r="C5" s="745"/>
      <c r="D5" s="745"/>
      <c r="E5" s="745"/>
      <c r="F5" s="745"/>
      <c r="G5" s="745"/>
      <c r="H5" s="746"/>
    </row>
    <row r="6" spans="1:8" x14ac:dyDescent="0.2">
      <c r="A6" s="729" t="str">
        <f>Resumo!A11:J11</f>
        <v>CNPJ  (preenchimento na guia Resumo)</v>
      </c>
      <c r="B6" s="730"/>
      <c r="C6" s="730"/>
      <c r="D6" s="730"/>
      <c r="E6" s="730"/>
      <c r="F6" s="730"/>
      <c r="G6" s="730"/>
      <c r="H6" s="731"/>
    </row>
    <row r="7" spans="1:8" ht="18" customHeight="1" thickBot="1" x14ac:dyDescent="0.25">
      <c r="A7" s="301"/>
      <c r="B7" s="301"/>
      <c r="C7" s="301"/>
      <c r="D7" s="301"/>
      <c r="E7" s="301"/>
      <c r="F7" s="301"/>
      <c r="G7" s="301"/>
      <c r="H7" s="514" t="s">
        <v>313</v>
      </c>
    </row>
    <row r="8" spans="1:8" ht="13.5" thickTop="1" x14ac:dyDescent="0.2">
      <c r="A8" s="732" t="s">
        <v>35</v>
      </c>
      <c r="B8" s="733"/>
      <c r="C8" s="733"/>
      <c r="D8" s="733"/>
      <c r="E8" s="734"/>
      <c r="F8" s="159"/>
      <c r="G8" s="160" t="s">
        <v>20</v>
      </c>
      <c r="H8" s="512" t="s">
        <v>312</v>
      </c>
    </row>
    <row r="9" spans="1:8" x14ac:dyDescent="0.2">
      <c r="A9" s="735"/>
      <c r="B9" s="736"/>
      <c r="C9" s="736"/>
      <c r="D9" s="736"/>
      <c r="E9" s="737"/>
      <c r="F9" s="159"/>
      <c r="G9" s="160" t="s">
        <v>21</v>
      </c>
      <c r="H9" s="513" t="s">
        <v>314</v>
      </c>
    </row>
    <row r="10" spans="1:8" ht="18" customHeight="1" thickBot="1" x14ac:dyDescent="0.25">
      <c r="A10" s="301"/>
      <c r="B10" s="301"/>
      <c r="C10" s="301"/>
      <c r="D10" s="301"/>
      <c r="E10" s="301"/>
      <c r="F10" s="301"/>
      <c r="G10" s="301"/>
      <c r="H10" s="301"/>
    </row>
    <row r="11" spans="1:8" ht="13.5" thickBot="1" x14ac:dyDescent="0.25">
      <c r="A11" s="738" t="s">
        <v>80</v>
      </c>
      <c r="B11" s="739"/>
      <c r="C11" s="739"/>
      <c r="D11" s="739"/>
      <c r="E11" s="739"/>
      <c r="F11" s="739"/>
      <c r="G11" s="739"/>
      <c r="H11" s="740"/>
    </row>
    <row r="12" spans="1:8" x14ac:dyDescent="0.2">
      <c r="A12" s="161"/>
      <c r="B12" s="161"/>
      <c r="C12" s="161"/>
      <c r="D12" s="161"/>
      <c r="E12" s="161"/>
      <c r="F12" s="162"/>
      <c r="G12" s="163"/>
      <c r="H12" s="163"/>
    </row>
    <row r="13" spans="1:8" ht="18" thickBot="1" x14ac:dyDescent="0.35">
      <c r="A13" s="701" t="s">
        <v>36</v>
      </c>
      <c r="B13" s="701"/>
      <c r="C13" s="701"/>
      <c r="D13" s="701"/>
      <c r="E13" s="701"/>
      <c r="F13" s="701"/>
      <c r="G13" s="701"/>
      <c r="H13" s="155"/>
    </row>
    <row r="14" spans="1:8" ht="13.5" thickTop="1" x14ac:dyDescent="0.2">
      <c r="A14" s="301"/>
      <c r="B14" s="301"/>
      <c r="C14" s="301"/>
      <c r="D14" s="301"/>
      <c r="E14" s="301"/>
      <c r="F14" s="164" t="s">
        <v>5</v>
      </c>
      <c r="G14" s="164" t="s">
        <v>37</v>
      </c>
      <c r="H14" s="164" t="s">
        <v>38</v>
      </c>
    </row>
    <row r="15" spans="1:8" x14ac:dyDescent="0.2">
      <c r="A15" s="687" t="s">
        <v>0</v>
      </c>
      <c r="B15" s="688"/>
      <c r="C15" s="688"/>
      <c r="D15" s="688"/>
      <c r="E15" s="689"/>
      <c r="F15" s="165"/>
      <c r="G15" s="166" t="s">
        <v>39</v>
      </c>
      <c r="H15" s="495" t="s">
        <v>280</v>
      </c>
    </row>
    <row r="16" spans="1:8" x14ac:dyDescent="0.2">
      <c r="A16" s="687" t="s">
        <v>22</v>
      </c>
      <c r="B16" s="688"/>
      <c r="C16" s="688"/>
      <c r="D16" s="688"/>
      <c r="E16" s="689"/>
      <c r="F16" s="165"/>
      <c r="G16" s="166" t="s">
        <v>40</v>
      </c>
      <c r="H16" s="495" t="s">
        <v>281</v>
      </c>
    </row>
    <row r="17" spans="1:10" x14ac:dyDescent="0.2">
      <c r="A17" s="687" t="s">
        <v>1</v>
      </c>
      <c r="B17" s="688"/>
      <c r="C17" s="688"/>
      <c r="D17" s="688"/>
      <c r="E17" s="689"/>
      <c r="F17" s="165"/>
      <c r="G17" s="166" t="s">
        <v>41</v>
      </c>
      <c r="H17" s="495" t="s">
        <v>282</v>
      </c>
    </row>
    <row r="18" spans="1:10" x14ac:dyDescent="0.2">
      <c r="A18" s="687" t="s">
        <v>23</v>
      </c>
      <c r="B18" s="688"/>
      <c r="C18" s="688"/>
      <c r="D18" s="688"/>
      <c r="E18" s="689"/>
      <c r="F18" s="165"/>
      <c r="G18" s="166" t="s">
        <v>42</v>
      </c>
      <c r="H18" s="495" t="s">
        <v>283</v>
      </c>
    </row>
    <row r="19" spans="1:10" ht="22.5" x14ac:dyDescent="0.2">
      <c r="A19" s="687" t="s">
        <v>2</v>
      </c>
      <c r="B19" s="688"/>
      <c r="C19" s="688"/>
      <c r="D19" s="688"/>
      <c r="E19" s="689"/>
      <c r="F19" s="165"/>
      <c r="G19" s="166" t="s">
        <v>43</v>
      </c>
      <c r="H19" s="495" t="s">
        <v>284</v>
      </c>
    </row>
    <row r="20" spans="1:10" x14ac:dyDescent="0.2">
      <c r="A20" s="687" t="s">
        <v>4</v>
      </c>
      <c r="B20" s="688"/>
      <c r="C20" s="688"/>
      <c r="D20" s="688"/>
      <c r="E20" s="689"/>
      <c r="F20" s="165"/>
      <c r="G20" s="166" t="s">
        <v>44</v>
      </c>
      <c r="H20" s="495" t="s">
        <v>285</v>
      </c>
    </row>
    <row r="21" spans="1:10" ht="67.5" x14ac:dyDescent="0.2">
      <c r="A21" s="167" t="s">
        <v>81</v>
      </c>
      <c r="B21" s="168"/>
      <c r="C21" s="167" t="s">
        <v>82</v>
      </c>
      <c r="D21" s="169"/>
      <c r="E21" s="167" t="s">
        <v>83</v>
      </c>
      <c r="F21" s="170">
        <f>B21*D21</f>
        <v>0</v>
      </c>
      <c r="G21" s="379" t="s">
        <v>116</v>
      </c>
      <c r="H21" s="494" t="s">
        <v>158</v>
      </c>
    </row>
    <row r="22" spans="1:10" ht="23.25" thickBot="1" x14ac:dyDescent="0.25">
      <c r="A22" s="693" t="s">
        <v>3</v>
      </c>
      <c r="B22" s="693"/>
      <c r="C22" s="693"/>
      <c r="D22" s="693"/>
      <c r="E22" s="693"/>
      <c r="F22" s="171"/>
      <c r="G22" s="166" t="s">
        <v>45</v>
      </c>
      <c r="H22" s="495" t="s">
        <v>46</v>
      </c>
    </row>
    <row r="23" spans="1:10" ht="13.5" thickBot="1" x14ac:dyDescent="0.25">
      <c r="A23" s="694" t="s">
        <v>47</v>
      </c>
      <c r="B23" s="694"/>
      <c r="C23" s="694"/>
      <c r="D23" s="694"/>
      <c r="E23" s="695"/>
      <c r="F23" s="198">
        <f>SUM(F15:F22)</f>
        <v>0</v>
      </c>
      <c r="G23" s="172" t="s">
        <v>5</v>
      </c>
      <c r="H23" s="173"/>
    </row>
    <row r="24" spans="1:10" x14ac:dyDescent="0.2">
      <c r="A24" s="108"/>
      <c r="B24" s="108"/>
      <c r="C24" s="108"/>
      <c r="D24" s="108"/>
      <c r="E24" s="108"/>
      <c r="F24" s="162"/>
      <c r="G24" s="173"/>
      <c r="H24" s="173"/>
    </row>
    <row r="25" spans="1:10" ht="18" thickBot="1" x14ac:dyDescent="0.35">
      <c r="A25" s="299" t="s">
        <v>261</v>
      </c>
      <c r="B25" s="299"/>
      <c r="C25" s="299"/>
      <c r="D25" s="299"/>
      <c r="E25" s="299"/>
      <c r="F25" s="299"/>
      <c r="G25" s="156"/>
      <c r="H25" s="299"/>
    </row>
    <row r="26" spans="1:10" ht="13.5" thickTop="1" x14ac:dyDescent="0.2">
      <c r="A26" s="380"/>
      <c r="B26" s="380"/>
      <c r="C26" s="380"/>
      <c r="D26" s="380"/>
      <c r="E26" s="380"/>
      <c r="F26" s="164" t="s">
        <v>5</v>
      </c>
      <c r="G26" s="164" t="s">
        <v>37</v>
      </c>
      <c r="H26" s="164" t="s">
        <v>38</v>
      </c>
    </row>
    <row r="27" spans="1:10" ht="33.75" x14ac:dyDescent="0.2">
      <c r="A27" s="709" t="s">
        <v>25</v>
      </c>
      <c r="B27" s="710"/>
      <c r="C27" s="710"/>
      <c r="D27" s="710"/>
      <c r="E27" s="711"/>
      <c r="F27" s="401"/>
      <c r="G27" s="571" t="s">
        <v>156</v>
      </c>
      <c r="H27" s="496" t="s">
        <v>286</v>
      </c>
    </row>
    <row r="28" spans="1:10" x14ac:dyDescent="0.2">
      <c r="A28" s="712" t="s">
        <v>162</v>
      </c>
      <c r="B28" s="713"/>
      <c r="C28" s="713"/>
      <c r="D28" s="713"/>
      <c r="E28" s="714"/>
      <c r="F28" s="575">
        <f>F27</f>
        <v>0</v>
      </c>
      <c r="G28" s="572"/>
      <c r="H28" s="574"/>
    </row>
    <row r="29" spans="1:10" ht="13.5" thickBot="1" x14ac:dyDescent="0.25">
      <c r="A29" s="715" t="s">
        <v>161</v>
      </c>
      <c r="B29" s="716"/>
      <c r="C29" s="716"/>
      <c r="D29" s="716"/>
      <c r="E29" s="717"/>
      <c r="F29" s="576">
        <f>F28%*F23</f>
        <v>0</v>
      </c>
      <c r="G29" s="573" t="s">
        <v>168</v>
      </c>
      <c r="H29" s="574" t="s">
        <v>163</v>
      </c>
    </row>
    <row r="30" spans="1:10" ht="13.5" thickBot="1" x14ac:dyDescent="0.25">
      <c r="A30" s="708" t="s">
        <v>169</v>
      </c>
      <c r="B30" s="708"/>
      <c r="C30" s="708"/>
      <c r="D30" s="708"/>
      <c r="E30" s="708"/>
      <c r="F30" s="198">
        <f>F28+F29</f>
        <v>0</v>
      </c>
      <c r="G30" s="381" t="s">
        <v>5</v>
      </c>
      <c r="H30" s="382"/>
      <c r="I30" s="383"/>
      <c r="J30" s="383"/>
    </row>
    <row r="31" spans="1:10" x14ac:dyDescent="0.2">
      <c r="A31" s="384"/>
      <c r="B31" s="384"/>
      <c r="C31" s="384"/>
      <c r="D31" s="384"/>
      <c r="E31" s="384"/>
      <c r="F31" s="385"/>
      <c r="G31" s="386"/>
      <c r="H31" s="386"/>
    </row>
    <row r="32" spans="1:10" ht="18" thickBot="1" x14ac:dyDescent="0.35">
      <c r="A32" s="299" t="s">
        <v>262</v>
      </c>
      <c r="B32" s="299"/>
      <c r="C32" s="299"/>
      <c r="D32" s="299"/>
      <c r="E32" s="299"/>
      <c r="F32" s="299"/>
      <c r="G32" s="299"/>
      <c r="H32" s="156"/>
    </row>
    <row r="33" spans="1:9" ht="13.5" thickTop="1" x14ac:dyDescent="0.2">
      <c r="A33" s="380"/>
      <c r="B33" s="380"/>
      <c r="C33" s="380"/>
      <c r="D33" s="380"/>
      <c r="E33" s="380"/>
      <c r="F33" s="164" t="s">
        <v>5</v>
      </c>
      <c r="G33" s="164" t="s">
        <v>37</v>
      </c>
      <c r="H33" s="164" t="s">
        <v>38</v>
      </c>
    </row>
    <row r="34" spans="1:9" ht="33.75" x14ac:dyDescent="0.2">
      <c r="A34" s="709" t="s">
        <v>24</v>
      </c>
      <c r="B34" s="710"/>
      <c r="C34" s="710"/>
      <c r="D34" s="710"/>
      <c r="E34" s="711"/>
      <c r="F34" s="401"/>
      <c r="G34" s="571" t="s">
        <v>157</v>
      </c>
      <c r="H34" s="496" t="s">
        <v>287</v>
      </c>
    </row>
    <row r="35" spans="1:9" x14ac:dyDescent="0.2">
      <c r="A35" s="712" t="s">
        <v>165</v>
      </c>
      <c r="B35" s="713"/>
      <c r="C35" s="713"/>
      <c r="D35" s="713"/>
      <c r="E35" s="714"/>
      <c r="F35" s="575">
        <f>F34</f>
        <v>0</v>
      </c>
      <c r="G35" s="572"/>
      <c r="H35" s="574"/>
    </row>
    <row r="36" spans="1:9" ht="13.5" customHeight="1" thickBot="1" x14ac:dyDescent="0.25">
      <c r="A36" s="715" t="s">
        <v>166</v>
      </c>
      <c r="B36" s="716"/>
      <c r="C36" s="716"/>
      <c r="D36" s="716"/>
      <c r="E36" s="717"/>
      <c r="F36" s="576">
        <f>F35%*F23</f>
        <v>0</v>
      </c>
      <c r="G36" s="573" t="s">
        <v>168</v>
      </c>
      <c r="H36" s="574" t="s">
        <v>164</v>
      </c>
    </row>
    <row r="37" spans="1:9" ht="13.5" thickBot="1" x14ac:dyDescent="0.25">
      <c r="A37" s="708" t="s">
        <v>170</v>
      </c>
      <c r="B37" s="708"/>
      <c r="C37" s="708"/>
      <c r="D37" s="708"/>
      <c r="E37" s="708"/>
      <c r="F37" s="198">
        <f>F35+F36</f>
        <v>0</v>
      </c>
      <c r="G37" s="381" t="s">
        <v>5</v>
      </c>
      <c r="H37" s="382"/>
    </row>
    <row r="38" spans="1:9" x14ac:dyDescent="0.2">
      <c r="A38" s="387"/>
      <c r="B38" s="387"/>
      <c r="C38" s="387"/>
      <c r="D38" s="387"/>
      <c r="E38" s="387"/>
      <c r="F38" s="388"/>
      <c r="G38" s="389"/>
      <c r="H38" s="390"/>
    </row>
    <row r="39" spans="1:9" ht="18" thickBot="1" x14ac:dyDescent="0.35">
      <c r="A39" s="299" t="s">
        <v>263</v>
      </c>
      <c r="B39" s="299"/>
      <c r="C39" s="299"/>
      <c r="D39" s="299"/>
      <c r="E39" s="299"/>
      <c r="F39" s="299"/>
      <c r="G39" s="299"/>
      <c r="H39" s="156"/>
    </row>
    <row r="40" spans="1:9" ht="13.5" thickTop="1" x14ac:dyDescent="0.2">
      <c r="A40" s="301"/>
      <c r="B40" s="301"/>
      <c r="C40" s="301"/>
      <c r="D40" s="301"/>
      <c r="E40" s="301"/>
      <c r="F40" s="164" t="s">
        <v>5</v>
      </c>
      <c r="G40" s="164" t="s">
        <v>37</v>
      </c>
      <c r="H40" s="164" t="s">
        <v>38</v>
      </c>
    </row>
    <row r="41" spans="1:9" ht="78.75" x14ac:dyDescent="0.2">
      <c r="A41" s="687" t="s">
        <v>26</v>
      </c>
      <c r="B41" s="688"/>
      <c r="C41" s="688"/>
      <c r="D41" s="688"/>
      <c r="E41" s="689"/>
      <c r="F41" s="181"/>
      <c r="G41" s="182" t="s">
        <v>84</v>
      </c>
      <c r="H41" s="497" t="s">
        <v>288</v>
      </c>
    </row>
    <row r="42" spans="1:9" x14ac:dyDescent="0.2">
      <c r="A42" s="690" t="s">
        <v>183</v>
      </c>
      <c r="B42" s="691"/>
      <c r="C42" s="691"/>
      <c r="D42" s="691"/>
      <c r="E42" s="692"/>
      <c r="F42" s="174">
        <f>SUM(F41:F41)</f>
        <v>0</v>
      </c>
      <c r="G42" s="175"/>
      <c r="H42" s="175"/>
    </row>
    <row r="43" spans="1:9" ht="34.5" thickBot="1" x14ac:dyDescent="0.25">
      <c r="A43" s="693" t="s">
        <v>132</v>
      </c>
      <c r="B43" s="693"/>
      <c r="C43" s="693"/>
      <c r="D43" s="693"/>
      <c r="E43" s="693"/>
      <c r="F43" s="176">
        <f>ROUND((F30+F37)*F42/100,2)</f>
        <v>0</v>
      </c>
      <c r="G43" s="177" t="s">
        <v>133</v>
      </c>
      <c r="H43" s="177" t="s">
        <v>184</v>
      </c>
    </row>
    <row r="44" spans="1:9" ht="13.5" thickBot="1" x14ac:dyDescent="0.25">
      <c r="A44" s="694" t="s">
        <v>185</v>
      </c>
      <c r="B44" s="694"/>
      <c r="C44" s="694"/>
      <c r="D44" s="694"/>
      <c r="E44" s="695"/>
      <c r="F44" s="198">
        <f>SUM(F42:F43)</f>
        <v>0</v>
      </c>
      <c r="G44" s="172" t="s">
        <v>5</v>
      </c>
      <c r="H44" s="173"/>
      <c r="I44" s="383"/>
    </row>
    <row r="45" spans="1:9" x14ac:dyDescent="0.2">
      <c r="A45" s="387"/>
      <c r="B45" s="387"/>
      <c r="C45" s="387"/>
      <c r="D45" s="387"/>
      <c r="E45" s="387"/>
      <c r="F45" s="388"/>
      <c r="G45" s="389"/>
      <c r="H45" s="390"/>
    </row>
    <row r="46" spans="1:9" ht="18" thickBot="1" x14ac:dyDescent="0.35">
      <c r="A46" s="299" t="s">
        <v>186</v>
      </c>
      <c r="B46" s="299"/>
      <c r="C46" s="299"/>
      <c r="D46" s="299"/>
      <c r="E46" s="299"/>
      <c r="F46" s="299"/>
      <c r="G46" s="299"/>
      <c r="H46" s="156"/>
    </row>
    <row r="47" spans="1:9" ht="13.5" thickTop="1" x14ac:dyDescent="0.2">
      <c r="A47" s="301"/>
      <c r="B47" s="301"/>
      <c r="C47" s="301"/>
      <c r="D47" s="301"/>
      <c r="E47" s="301"/>
      <c r="F47" s="164" t="s">
        <v>5</v>
      </c>
      <c r="G47" s="164" t="s">
        <v>37</v>
      </c>
      <c r="H47" s="164" t="s">
        <v>38</v>
      </c>
    </row>
    <row r="48" spans="1:9" ht="78.75" x14ac:dyDescent="0.2">
      <c r="A48" s="687" t="s">
        <v>331</v>
      </c>
      <c r="B48" s="688"/>
      <c r="C48" s="688"/>
      <c r="D48" s="688"/>
      <c r="E48" s="689"/>
      <c r="F48" s="178"/>
      <c r="G48" s="166" t="s">
        <v>48</v>
      </c>
      <c r="H48" s="498" t="s">
        <v>289</v>
      </c>
    </row>
    <row r="49" spans="1:9" x14ac:dyDescent="0.2">
      <c r="A49" s="687" t="s">
        <v>332</v>
      </c>
      <c r="B49" s="688"/>
      <c r="C49" s="688"/>
      <c r="D49" s="688"/>
      <c r="E49" s="689"/>
      <c r="F49" s="179">
        <f>F48*8%</f>
        <v>0</v>
      </c>
      <c r="G49" s="166" t="s">
        <v>49</v>
      </c>
      <c r="H49" s="180" t="s">
        <v>130</v>
      </c>
    </row>
    <row r="50" spans="1:9" ht="22.5" x14ac:dyDescent="0.2">
      <c r="A50" s="687" t="s">
        <v>330</v>
      </c>
      <c r="B50" s="688"/>
      <c r="C50" s="688"/>
      <c r="D50" s="688"/>
      <c r="E50" s="689"/>
      <c r="F50" s="179">
        <f>(5%*F22*40%)</f>
        <v>0</v>
      </c>
      <c r="G50" s="379" t="s">
        <v>131</v>
      </c>
      <c r="H50" s="180" t="s">
        <v>278</v>
      </c>
    </row>
    <row r="51" spans="1:9" ht="90" x14ac:dyDescent="0.2">
      <c r="A51" s="687" t="s">
        <v>333</v>
      </c>
      <c r="B51" s="688"/>
      <c r="C51" s="688"/>
      <c r="D51" s="688"/>
      <c r="E51" s="689"/>
      <c r="F51" s="178"/>
      <c r="G51" s="166" t="s">
        <v>50</v>
      </c>
      <c r="H51" s="498" t="s">
        <v>290</v>
      </c>
    </row>
    <row r="52" spans="1:9" x14ac:dyDescent="0.2">
      <c r="A52" s="687" t="s">
        <v>334</v>
      </c>
      <c r="B52" s="688"/>
      <c r="C52" s="688"/>
      <c r="D52" s="688"/>
      <c r="E52" s="689"/>
      <c r="F52" s="179">
        <f>$F$23*F51%</f>
        <v>0</v>
      </c>
      <c r="G52" s="175" t="s">
        <v>159</v>
      </c>
      <c r="H52" s="175" t="s">
        <v>117</v>
      </c>
    </row>
    <row r="53" spans="1:9" x14ac:dyDescent="0.2">
      <c r="A53" s="690" t="s">
        <v>135</v>
      </c>
      <c r="B53" s="691"/>
      <c r="C53" s="691"/>
      <c r="D53" s="691"/>
      <c r="E53" s="692"/>
      <c r="F53" s="174">
        <f>SUM(F48:F52)</f>
        <v>0</v>
      </c>
      <c r="G53" s="175"/>
      <c r="H53" s="175"/>
    </row>
    <row r="54" spans="1:9" ht="34.5" thickBot="1" x14ac:dyDescent="0.25">
      <c r="A54" s="693" t="s">
        <v>132</v>
      </c>
      <c r="B54" s="693"/>
      <c r="C54" s="693"/>
      <c r="D54" s="693"/>
      <c r="E54" s="693"/>
      <c r="F54" s="176">
        <f>ROUND((F30+F37)*F53/100,2)</f>
        <v>0</v>
      </c>
      <c r="G54" s="177" t="s">
        <v>133</v>
      </c>
      <c r="H54" s="177" t="s">
        <v>134</v>
      </c>
    </row>
    <row r="55" spans="1:9" ht="13.5" thickBot="1" x14ac:dyDescent="0.25">
      <c r="A55" s="694" t="s">
        <v>51</v>
      </c>
      <c r="B55" s="694"/>
      <c r="C55" s="694"/>
      <c r="D55" s="694"/>
      <c r="E55" s="695"/>
      <c r="F55" s="198">
        <f>SUM(F53:F54)</f>
        <v>0</v>
      </c>
      <c r="G55" s="172" t="s">
        <v>5</v>
      </c>
      <c r="H55" s="173"/>
    </row>
    <row r="56" spans="1:9" x14ac:dyDescent="0.2">
      <c r="A56" s="183"/>
      <c r="B56" s="183"/>
      <c r="C56" s="183"/>
      <c r="D56" s="183"/>
      <c r="E56" s="183"/>
      <c r="F56" s="162"/>
      <c r="G56" s="163"/>
      <c r="H56" s="163"/>
    </row>
    <row r="57" spans="1:9" s="5" customFormat="1" ht="18" thickBot="1" x14ac:dyDescent="0.35">
      <c r="A57" s="701" t="s">
        <v>264</v>
      </c>
      <c r="B57" s="701"/>
      <c r="C57" s="701"/>
      <c r="D57" s="701"/>
      <c r="E57" s="701"/>
      <c r="F57" s="701"/>
      <c r="G57" s="701"/>
      <c r="H57" s="155"/>
    </row>
    <row r="58" spans="1:9" s="5" customFormat="1" ht="13.5" thickTop="1" x14ac:dyDescent="0.2">
      <c r="A58" s="380"/>
      <c r="B58" s="380"/>
      <c r="C58" s="380"/>
      <c r="D58" s="380"/>
      <c r="E58" s="380"/>
      <c r="F58" s="164" t="s">
        <v>5</v>
      </c>
      <c r="G58" s="164" t="s">
        <v>37</v>
      </c>
      <c r="H58" s="164" t="s">
        <v>38</v>
      </c>
    </row>
    <row r="59" spans="1:9" s="5" customFormat="1" ht="45" x14ac:dyDescent="0.2">
      <c r="A59" s="702" t="s">
        <v>265</v>
      </c>
      <c r="B59" s="703"/>
      <c r="C59" s="703"/>
      <c r="D59" s="703"/>
      <c r="E59" s="704"/>
      <c r="F59" s="402">
        <v>0</v>
      </c>
      <c r="G59" s="580" t="s">
        <v>167</v>
      </c>
      <c r="H59" s="499" t="s">
        <v>279</v>
      </c>
    </row>
    <row r="60" spans="1:9" s="5" customFormat="1" x14ac:dyDescent="0.2">
      <c r="A60" s="705" t="s">
        <v>176</v>
      </c>
      <c r="B60" s="706"/>
      <c r="C60" s="706"/>
      <c r="D60" s="706"/>
      <c r="E60" s="707"/>
      <c r="F60" s="577">
        <f>SUM(F59:F59)</f>
        <v>0</v>
      </c>
      <c r="G60" s="581"/>
      <c r="H60" s="581"/>
    </row>
    <row r="61" spans="1:9" ht="26.25" customHeight="1" x14ac:dyDescent="0.2">
      <c r="A61" s="697" t="s">
        <v>174</v>
      </c>
      <c r="B61" s="698"/>
      <c r="C61" s="698"/>
      <c r="D61" s="698"/>
      <c r="E61" s="699"/>
      <c r="F61" s="578">
        <f>F60%*$F$23</f>
        <v>0</v>
      </c>
      <c r="G61" s="582" t="s">
        <v>160</v>
      </c>
      <c r="H61" s="584" t="s">
        <v>126</v>
      </c>
    </row>
    <row r="62" spans="1:9" ht="45.75" thickBot="1" x14ac:dyDescent="0.25">
      <c r="A62" s="700" t="s">
        <v>138</v>
      </c>
      <c r="B62" s="700"/>
      <c r="C62" s="700"/>
      <c r="D62" s="700"/>
      <c r="E62" s="700"/>
      <c r="F62" s="579">
        <f>ROUND((F30+F37+F55)*F60/100,2)</f>
        <v>0</v>
      </c>
      <c r="G62" s="583" t="s">
        <v>139</v>
      </c>
      <c r="H62" s="583" t="s">
        <v>173</v>
      </c>
    </row>
    <row r="63" spans="1:9" s="5" customFormat="1" ht="13.5" thickBot="1" x14ac:dyDescent="0.25">
      <c r="A63" s="696" t="s">
        <v>171</v>
      </c>
      <c r="B63" s="696"/>
      <c r="C63" s="696"/>
      <c r="D63" s="696"/>
      <c r="E63" s="696"/>
      <c r="F63" s="198">
        <f>F60+F61+F62</f>
        <v>0</v>
      </c>
      <c r="G63" s="391" t="s">
        <v>5</v>
      </c>
      <c r="H63" s="389"/>
    </row>
    <row r="64" spans="1:9" s="5" customFormat="1" x14ac:dyDescent="0.2">
      <c r="A64" s="392"/>
      <c r="B64" s="392"/>
      <c r="C64" s="392"/>
      <c r="D64" s="392"/>
      <c r="E64" s="392"/>
      <c r="F64" s="393"/>
      <c r="G64" s="391"/>
      <c r="H64" s="389"/>
      <c r="I64" s="394"/>
    </row>
    <row r="65" spans="1:9" ht="18" thickBot="1" x14ac:dyDescent="0.35">
      <c r="A65" s="701" t="s">
        <v>266</v>
      </c>
      <c r="B65" s="701"/>
      <c r="C65" s="701"/>
      <c r="D65" s="701"/>
      <c r="E65" s="701"/>
      <c r="F65" s="701"/>
      <c r="G65" s="701"/>
      <c r="H65" s="155"/>
    </row>
    <row r="66" spans="1:9" ht="13.5" thickTop="1" x14ac:dyDescent="0.2">
      <c r="A66" s="301"/>
      <c r="B66" s="301"/>
      <c r="C66" s="301"/>
      <c r="D66" s="301"/>
      <c r="E66" s="301"/>
      <c r="F66" s="164" t="s">
        <v>5</v>
      </c>
      <c r="G66" s="164" t="s">
        <v>37</v>
      </c>
      <c r="H66" s="164" t="s">
        <v>38</v>
      </c>
    </row>
    <row r="67" spans="1:9" ht="45" x14ac:dyDescent="0.2">
      <c r="A67" s="687" t="s">
        <v>136</v>
      </c>
      <c r="B67" s="688"/>
      <c r="C67" s="688"/>
      <c r="D67" s="688"/>
      <c r="E67" s="689"/>
      <c r="F67" s="184"/>
      <c r="G67" s="379" t="s">
        <v>137</v>
      </c>
      <c r="H67" s="499" t="s">
        <v>292</v>
      </c>
    </row>
    <row r="68" spans="1:9" ht="90" x14ac:dyDescent="0.2">
      <c r="A68" s="751" t="s">
        <v>118</v>
      </c>
      <c r="B68" s="752"/>
      <c r="C68" s="752"/>
      <c r="D68" s="752"/>
      <c r="E68" s="753"/>
      <c r="F68" s="184"/>
      <c r="G68" s="395" t="s">
        <v>119</v>
      </c>
      <c r="H68" s="499" t="s">
        <v>291</v>
      </c>
    </row>
    <row r="69" spans="1:9" ht="121.5" customHeight="1" x14ac:dyDescent="0.2">
      <c r="A69" s="687" t="s">
        <v>85</v>
      </c>
      <c r="B69" s="688"/>
      <c r="C69" s="688"/>
      <c r="D69" s="688"/>
      <c r="E69" s="689"/>
      <c r="F69" s="184">
        <v>0</v>
      </c>
      <c r="G69" s="396" t="s">
        <v>120</v>
      </c>
      <c r="H69" s="499" t="s">
        <v>368</v>
      </c>
    </row>
    <row r="70" spans="1:9" ht="56.25" x14ac:dyDescent="0.2">
      <c r="A70" s="684" t="s">
        <v>366</v>
      </c>
      <c r="B70" s="685"/>
      <c r="C70" s="685"/>
      <c r="D70" s="685"/>
      <c r="E70" s="686"/>
      <c r="F70" s="585">
        <v>0</v>
      </c>
      <c r="G70" s="586" t="s">
        <v>367</v>
      </c>
      <c r="H70" s="587" t="s">
        <v>368</v>
      </c>
    </row>
    <row r="71" spans="1:9" ht="90" x14ac:dyDescent="0.2">
      <c r="A71" s="687" t="s">
        <v>86</v>
      </c>
      <c r="B71" s="688"/>
      <c r="C71" s="688"/>
      <c r="D71" s="688"/>
      <c r="E71" s="689"/>
      <c r="F71" s="184"/>
      <c r="G71" s="166" t="s">
        <v>87</v>
      </c>
      <c r="H71" s="499" t="s">
        <v>293</v>
      </c>
    </row>
    <row r="72" spans="1:9" x14ac:dyDescent="0.2">
      <c r="A72" s="748" t="s">
        <v>177</v>
      </c>
      <c r="B72" s="749"/>
      <c r="C72" s="749"/>
      <c r="D72" s="749"/>
      <c r="E72" s="750"/>
      <c r="F72" s="185">
        <f>SUM(F67:F71)</f>
        <v>0</v>
      </c>
      <c r="G72" s="186"/>
      <c r="H72" s="186"/>
    </row>
    <row r="73" spans="1:9" ht="26.25" customHeight="1" x14ac:dyDescent="0.2">
      <c r="A73" s="754" t="s">
        <v>172</v>
      </c>
      <c r="B73" s="755"/>
      <c r="C73" s="755"/>
      <c r="D73" s="755"/>
      <c r="E73" s="756"/>
      <c r="F73" s="187">
        <f>F72%*$F$23</f>
        <v>0</v>
      </c>
      <c r="G73" s="397" t="s">
        <v>160</v>
      </c>
      <c r="H73" s="398" t="s">
        <v>126</v>
      </c>
    </row>
    <row r="74" spans="1:9" ht="45" x14ac:dyDescent="0.2">
      <c r="A74" s="747" t="s">
        <v>138</v>
      </c>
      <c r="B74" s="747"/>
      <c r="C74" s="747"/>
      <c r="D74" s="747"/>
      <c r="E74" s="747"/>
      <c r="F74" s="188">
        <f>ROUND(((F30+F37)+(F55+F44))*F72/100,2)</f>
        <v>0</v>
      </c>
      <c r="G74" s="399" t="s">
        <v>139</v>
      </c>
      <c r="H74" s="399" t="s">
        <v>173</v>
      </c>
    </row>
    <row r="75" spans="1:9" ht="13.5" thickBot="1" x14ac:dyDescent="0.25">
      <c r="A75" s="694" t="s">
        <v>175</v>
      </c>
      <c r="B75" s="694"/>
      <c r="C75" s="694"/>
      <c r="D75" s="694"/>
      <c r="E75" s="695"/>
      <c r="F75" s="199">
        <f>F72+F73+F74</f>
        <v>0</v>
      </c>
      <c r="G75" s="172" t="s">
        <v>5</v>
      </c>
      <c r="H75" s="173"/>
    </row>
    <row r="76" spans="1:9" ht="13.5" thickBot="1" x14ac:dyDescent="0.25">
      <c r="A76" s="183"/>
      <c r="B76" s="183"/>
      <c r="C76" s="183"/>
      <c r="D76" s="183"/>
      <c r="E76" s="183"/>
      <c r="F76" s="162"/>
      <c r="G76" s="163"/>
      <c r="H76" s="163"/>
    </row>
    <row r="77" spans="1:9" ht="13.5" thickBot="1" x14ac:dyDescent="0.25">
      <c r="A77" s="720" t="s">
        <v>88</v>
      </c>
      <c r="B77" s="721"/>
      <c r="C77" s="721"/>
      <c r="D77" s="721"/>
      <c r="E77" s="721"/>
      <c r="F77" s="722"/>
      <c r="G77" s="722"/>
      <c r="H77" s="723"/>
    </row>
    <row r="78" spans="1:9" x14ac:dyDescent="0.2">
      <c r="A78" s="301"/>
      <c r="B78" s="301"/>
      <c r="C78" s="301"/>
      <c r="D78" s="301"/>
      <c r="E78" s="301"/>
      <c r="F78" s="189"/>
      <c r="G78" s="190"/>
      <c r="H78" s="190"/>
    </row>
    <row r="79" spans="1:9" ht="13.5" customHeight="1" thickBot="1" x14ac:dyDescent="0.25">
      <c r="A79" s="726" t="s">
        <v>27</v>
      </c>
      <c r="B79" s="726"/>
      <c r="C79" s="726"/>
      <c r="D79" s="726"/>
      <c r="E79" s="726"/>
      <c r="F79" s="191">
        <f>F23</f>
        <v>0</v>
      </c>
      <c r="G79" s="301"/>
      <c r="H79" s="301"/>
    </row>
    <row r="80" spans="1:9" ht="13.5" customHeight="1" thickBot="1" x14ac:dyDescent="0.25">
      <c r="A80" s="726" t="s">
        <v>187</v>
      </c>
      <c r="B80" s="726"/>
      <c r="C80" s="726"/>
      <c r="D80" s="726"/>
      <c r="E80" s="726"/>
      <c r="F80" s="191">
        <f>F55</f>
        <v>0</v>
      </c>
      <c r="G80" s="301"/>
      <c r="H80" s="301"/>
      <c r="I80" s="400"/>
    </row>
    <row r="81" spans="1:8" ht="13.5" customHeight="1" thickBot="1" x14ac:dyDescent="0.25">
      <c r="A81" s="726" t="s">
        <v>181</v>
      </c>
      <c r="B81" s="726"/>
      <c r="C81" s="726"/>
      <c r="D81" s="726"/>
      <c r="E81" s="726"/>
      <c r="F81" s="191">
        <f>F75</f>
        <v>0</v>
      </c>
      <c r="G81" s="301"/>
      <c r="H81" s="301"/>
    </row>
    <row r="82" spans="1:8" ht="13.5" thickBot="1" x14ac:dyDescent="0.25">
      <c r="A82" s="694" t="s">
        <v>189</v>
      </c>
      <c r="B82" s="694"/>
      <c r="C82" s="694"/>
      <c r="D82" s="694"/>
      <c r="E82" s="695"/>
      <c r="F82" s="284">
        <f>SUM(F79:F81)</f>
        <v>0</v>
      </c>
      <c r="G82" s="172" t="s">
        <v>5</v>
      </c>
      <c r="H82" s="173"/>
    </row>
    <row r="83" spans="1:8" x14ac:dyDescent="0.2">
      <c r="A83" s="300"/>
      <c r="B83" s="300"/>
      <c r="C83" s="300"/>
      <c r="D83" s="300"/>
      <c r="E83" s="300"/>
      <c r="F83" s="197"/>
      <c r="G83" s="196"/>
      <c r="H83" s="173"/>
    </row>
    <row r="84" spans="1:8" ht="13.5" customHeight="1" thickBot="1" x14ac:dyDescent="0.25">
      <c r="A84" s="724" t="s">
        <v>179</v>
      </c>
      <c r="B84" s="724"/>
      <c r="C84" s="724"/>
      <c r="D84" s="724"/>
      <c r="E84" s="724"/>
      <c r="F84" s="200">
        <f>F30</f>
        <v>0</v>
      </c>
      <c r="G84" s="301"/>
      <c r="H84" s="301"/>
    </row>
    <row r="85" spans="1:8" ht="13.5" customHeight="1" thickBot="1" x14ac:dyDescent="0.25">
      <c r="A85" s="725" t="s">
        <v>180</v>
      </c>
      <c r="B85" s="725"/>
      <c r="C85" s="725"/>
      <c r="D85" s="725"/>
      <c r="E85" s="725"/>
      <c r="F85" s="201">
        <f>F37</f>
        <v>0</v>
      </c>
      <c r="G85" s="301"/>
      <c r="H85" s="301"/>
    </row>
    <row r="86" spans="1:8" ht="13.5" customHeight="1" thickBot="1" x14ac:dyDescent="0.25">
      <c r="A86" s="726" t="s">
        <v>188</v>
      </c>
      <c r="B86" s="726"/>
      <c r="C86" s="726"/>
      <c r="D86" s="726"/>
      <c r="E86" s="726"/>
      <c r="F86" s="191">
        <f>F44</f>
        <v>0</v>
      </c>
      <c r="G86" s="301"/>
      <c r="H86" s="301"/>
    </row>
    <row r="87" spans="1:8" ht="13.5" customHeight="1" thickBot="1" x14ac:dyDescent="0.25">
      <c r="A87" s="725" t="s">
        <v>182</v>
      </c>
      <c r="B87" s="725"/>
      <c r="C87" s="725"/>
      <c r="D87" s="725"/>
      <c r="E87" s="725"/>
      <c r="F87" s="202">
        <f>F63</f>
        <v>0</v>
      </c>
      <c r="G87" s="301"/>
      <c r="H87" s="301"/>
    </row>
    <row r="88" spans="1:8" ht="13.5" thickBot="1" x14ac:dyDescent="0.25">
      <c r="A88" s="718" t="s">
        <v>212</v>
      </c>
      <c r="B88" s="718"/>
      <c r="C88" s="718"/>
      <c r="D88" s="718"/>
      <c r="E88" s="718"/>
      <c r="F88" s="284">
        <f>SUM(F84:F87)</f>
        <v>0</v>
      </c>
      <c r="G88" s="196" t="s">
        <v>5</v>
      </c>
      <c r="H88" s="173"/>
    </row>
    <row r="89" spans="1:8" ht="13.5" thickBot="1" x14ac:dyDescent="0.25">
      <c r="A89" s="300"/>
      <c r="B89" s="300"/>
      <c r="C89" s="300"/>
      <c r="D89" s="300"/>
      <c r="E89" s="300"/>
      <c r="F89" s="197"/>
      <c r="G89" s="196"/>
      <c r="H89" s="173"/>
    </row>
    <row r="90" spans="1:8" ht="13.5" thickBot="1" x14ac:dyDescent="0.25">
      <c r="A90" s="727" t="s">
        <v>178</v>
      </c>
      <c r="B90" s="727"/>
      <c r="C90" s="727"/>
      <c r="D90" s="727"/>
      <c r="E90" s="728"/>
      <c r="F90" s="285">
        <f>F82+F88</f>
        <v>0</v>
      </c>
      <c r="G90" s="196" t="s">
        <v>5</v>
      </c>
      <c r="H90" s="173"/>
    </row>
    <row r="91" spans="1:8" ht="15" x14ac:dyDescent="0.2">
      <c r="A91" s="192"/>
      <c r="B91" s="192"/>
      <c r="C91" s="192"/>
      <c r="D91" s="192"/>
      <c r="E91" s="192"/>
      <c r="F91" s="157"/>
      <c r="G91" s="157"/>
      <c r="H91" s="157"/>
    </row>
    <row r="92" spans="1:8" x14ac:dyDescent="0.2">
      <c r="A92" s="719" t="s">
        <v>89</v>
      </c>
      <c r="B92" s="719"/>
      <c r="C92" s="719"/>
      <c r="D92" s="193"/>
      <c r="E92" s="193"/>
      <c r="F92" s="189"/>
      <c r="G92" s="163"/>
      <c r="H92" s="163"/>
    </row>
  </sheetData>
  <sheetProtection algorithmName="SHA-512" hashValue="MLZAbN8fN4Evp047Xga4aGtOtaeyJXc8jvxyH8elOGsNu4SEGn3Ph31kqyNchjFaihDg5iuM4+nXmcdiOmbsPA==" saltValue="CpQZ84y7zcJ1sNVU5JFGEA==" spinCount="100000" sheet="1" objects="1" scenarios="1" selectLockedCells="1"/>
  <mergeCells count="64">
    <mergeCell ref="A1:H1"/>
    <mergeCell ref="A2:H2"/>
    <mergeCell ref="A3:H3"/>
    <mergeCell ref="A5:H5"/>
    <mergeCell ref="A74:E74"/>
    <mergeCell ref="A50:E50"/>
    <mergeCell ref="A51:E51"/>
    <mergeCell ref="A52:E52"/>
    <mergeCell ref="A55:E55"/>
    <mergeCell ref="A65:G65"/>
    <mergeCell ref="A67:E67"/>
    <mergeCell ref="A69:E69"/>
    <mergeCell ref="A71:E71"/>
    <mergeCell ref="A72:E72"/>
    <mergeCell ref="A68:E68"/>
    <mergeCell ref="A73:E73"/>
    <mergeCell ref="A23:E23"/>
    <mergeCell ref="A27:E27"/>
    <mergeCell ref="A28:E28"/>
    <mergeCell ref="A29:E29"/>
    <mergeCell ref="A6:H6"/>
    <mergeCell ref="A17:E17"/>
    <mergeCell ref="A18:E18"/>
    <mergeCell ref="A19:E19"/>
    <mergeCell ref="A20:E20"/>
    <mergeCell ref="A22:E22"/>
    <mergeCell ref="A8:E9"/>
    <mergeCell ref="A11:H11"/>
    <mergeCell ref="A13:G13"/>
    <mergeCell ref="A15:E15"/>
    <mergeCell ref="A16:E16"/>
    <mergeCell ref="A88:E88"/>
    <mergeCell ref="A92:C92"/>
    <mergeCell ref="A75:E75"/>
    <mergeCell ref="A77:H77"/>
    <mergeCell ref="A84:E84"/>
    <mergeCell ref="A85:E85"/>
    <mergeCell ref="A81:E81"/>
    <mergeCell ref="A82:E82"/>
    <mergeCell ref="A90:E90"/>
    <mergeCell ref="A86:E86"/>
    <mergeCell ref="A79:E79"/>
    <mergeCell ref="A80:E80"/>
    <mergeCell ref="A87:E87"/>
    <mergeCell ref="A30:E30"/>
    <mergeCell ref="A34:E34"/>
    <mergeCell ref="A35:E35"/>
    <mergeCell ref="A36:E36"/>
    <mergeCell ref="A37:E37"/>
    <mergeCell ref="A70:E70"/>
    <mergeCell ref="A41:E41"/>
    <mergeCell ref="A42:E42"/>
    <mergeCell ref="A43:E43"/>
    <mergeCell ref="A44:E44"/>
    <mergeCell ref="A63:E63"/>
    <mergeCell ref="A54:E54"/>
    <mergeCell ref="A61:E61"/>
    <mergeCell ref="A62:E62"/>
    <mergeCell ref="A57:G57"/>
    <mergeCell ref="A59:E59"/>
    <mergeCell ref="A60:E60"/>
    <mergeCell ref="A49:E49"/>
    <mergeCell ref="A48:E48"/>
    <mergeCell ref="A53:E53"/>
  </mergeCells>
  <conditionalFormatting sqref="G8">
    <cfRule type="expression" dxfId="1" priority="4">
      <formula>$F$8&lt;&gt;""</formula>
    </cfRule>
  </conditionalFormatting>
  <conditionalFormatting sqref="G9">
    <cfRule type="expression" dxfId="0" priority="3">
      <formula>$F$9&lt;&gt;""</formula>
    </cfRule>
  </conditionalFormatting>
  <pageMargins left="0.51181102362204722" right="0.51181102362204722" top="0.78740157480314965" bottom="0.78740157480314965" header="0.31496062992125984" footer="0.31496062992125984"/>
  <pageSetup paperSize="9" scale="61" fitToHeight="5" orientation="portrait" r:id="rId1"/>
  <headerFoot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45"/>
  <sheetViews>
    <sheetView showGridLines="0" view="pageBreakPreview" topLeftCell="A8" zoomScaleSheetLayoutView="100" workbookViewId="0">
      <selection activeCell="A38" sqref="A38"/>
    </sheetView>
  </sheetViews>
  <sheetFormatPr defaultRowHeight="15" x14ac:dyDescent="0.25"/>
  <cols>
    <col min="1" max="8" width="15.7109375" style="533" customWidth="1"/>
    <col min="9" max="16384" width="9.140625" style="533"/>
  </cols>
  <sheetData>
    <row r="1" spans="1:10" ht="15.75" x14ac:dyDescent="0.25">
      <c r="A1" s="770" t="str">
        <f>Resumo!A1</f>
        <v>TRIBUNAL REGIONAL ELEITORAL DO PARANA</v>
      </c>
      <c r="B1" s="770"/>
      <c r="C1" s="770"/>
      <c r="D1" s="770"/>
      <c r="E1" s="770"/>
      <c r="F1" s="770"/>
      <c r="G1" s="770"/>
      <c r="H1" s="770"/>
    </row>
    <row r="2" spans="1:10" ht="15" customHeight="1" x14ac:dyDescent="0.25">
      <c r="A2" s="771" t="str">
        <f>Resumo!A2</f>
        <v>PLANILHA DE FORMAÇÃO DE CUSTOS E PREÇOS - Estimativa TRE-PR</v>
      </c>
      <c r="B2" s="771"/>
      <c r="C2" s="771"/>
      <c r="D2" s="771"/>
      <c r="E2" s="771"/>
      <c r="F2" s="771"/>
      <c r="G2" s="771"/>
      <c r="H2" s="771"/>
    </row>
    <row r="3" spans="1:10" x14ac:dyDescent="0.25">
      <c r="A3" s="772" t="str">
        <f>Resumo!A3</f>
        <v>Posto de trabalho: Engenheiro Civil e Técnico em Edificações.</v>
      </c>
      <c r="B3" s="772"/>
      <c r="C3" s="772"/>
      <c r="D3" s="772"/>
      <c r="E3" s="772"/>
      <c r="F3" s="772"/>
      <c r="G3" s="772"/>
      <c r="H3" s="772"/>
    </row>
    <row r="4" spans="1:10" s="7" customFormat="1" ht="15.75" x14ac:dyDescent="0.2">
      <c r="A4" s="549"/>
      <c r="B4" s="549"/>
      <c r="C4" s="549"/>
      <c r="D4" s="552"/>
      <c r="F4" s="9"/>
      <c r="G4" s="9"/>
      <c r="H4" s="9"/>
      <c r="I4" s="9"/>
      <c r="J4" s="14"/>
    </row>
    <row r="5" spans="1:10" ht="15" customHeight="1" x14ac:dyDescent="0.25">
      <c r="A5" s="773" t="str">
        <f>Resumo!A10</f>
        <v>Nome da Empresa (preenchimento na guia Resumo)</v>
      </c>
      <c r="B5" s="774"/>
      <c r="C5" s="774"/>
      <c r="D5" s="774"/>
      <c r="E5" s="774"/>
      <c r="F5" s="774"/>
      <c r="G5" s="774"/>
      <c r="H5" s="775"/>
    </row>
    <row r="6" spans="1:10" ht="15" customHeight="1" x14ac:dyDescent="0.25">
      <c r="A6" s="776" t="str">
        <f>Resumo!A11</f>
        <v>CNPJ  (preenchimento na guia Resumo)</v>
      </c>
      <c r="B6" s="777"/>
      <c r="C6" s="777"/>
      <c r="D6" s="777"/>
      <c r="E6" s="777"/>
      <c r="F6" s="777"/>
      <c r="G6" s="777"/>
      <c r="H6" s="778"/>
    </row>
    <row r="7" spans="1:10" x14ac:dyDescent="0.25">
      <c r="A7" s="266"/>
      <c r="B7" s="266"/>
      <c r="C7" s="266"/>
      <c r="D7" s="553"/>
    </row>
    <row r="8" spans="1:10" ht="15" customHeight="1" x14ac:dyDescent="0.25">
      <c r="A8" s="667" t="s">
        <v>28</v>
      </c>
      <c r="B8" s="594"/>
      <c r="C8" s="594"/>
      <c r="D8" s="594"/>
      <c r="E8" s="594"/>
      <c r="F8" s="594"/>
      <c r="G8" s="594"/>
      <c r="H8" s="595"/>
    </row>
    <row r="9" spans="1:10" ht="15.75" thickBot="1" x14ac:dyDescent="0.3">
      <c r="A9" s="267"/>
      <c r="B9" s="267"/>
      <c r="C9" s="267"/>
      <c r="D9" s="553"/>
    </row>
    <row r="10" spans="1:10" ht="15.75" thickBot="1" x14ac:dyDescent="0.3">
      <c r="A10" s="553"/>
      <c r="C10" s="788" t="s">
        <v>6</v>
      </c>
      <c r="D10" s="789"/>
      <c r="E10" s="790"/>
      <c r="F10" s="554" t="s">
        <v>7</v>
      </c>
    </row>
    <row r="11" spans="1:10" x14ac:dyDescent="0.25">
      <c r="A11" s="553"/>
      <c r="C11" s="791" t="s">
        <v>29</v>
      </c>
      <c r="D11" s="792"/>
      <c r="E11" s="793"/>
      <c r="F11" s="555">
        <v>0</v>
      </c>
    </row>
    <row r="12" spans="1:10" x14ac:dyDescent="0.25">
      <c r="A12" s="553"/>
      <c r="C12" s="779" t="s">
        <v>30</v>
      </c>
      <c r="D12" s="780"/>
      <c r="E12" s="781"/>
      <c r="F12" s="556">
        <v>0</v>
      </c>
    </row>
    <row r="13" spans="1:10" x14ac:dyDescent="0.25">
      <c r="A13" s="553"/>
      <c r="C13" s="779" t="s">
        <v>348</v>
      </c>
      <c r="D13" s="780"/>
      <c r="E13" s="781"/>
      <c r="F13" s="557">
        <v>0</v>
      </c>
    </row>
    <row r="14" spans="1:10" x14ac:dyDescent="0.25">
      <c r="A14" s="553"/>
      <c r="C14" s="779" t="s">
        <v>349</v>
      </c>
      <c r="D14" s="780"/>
      <c r="E14" s="781"/>
      <c r="F14" s="557">
        <v>0</v>
      </c>
    </row>
    <row r="15" spans="1:10" x14ac:dyDescent="0.25">
      <c r="A15" s="553"/>
      <c r="C15" s="779" t="s">
        <v>31</v>
      </c>
      <c r="D15" s="780"/>
      <c r="E15" s="781"/>
      <c r="F15" s="557">
        <v>0</v>
      </c>
    </row>
    <row r="16" spans="1:10" ht="15.75" thickBot="1" x14ac:dyDescent="0.3">
      <c r="A16" s="553"/>
      <c r="C16" s="782" t="s">
        <v>340</v>
      </c>
      <c r="D16" s="783"/>
      <c r="E16" s="784"/>
      <c r="F16" s="558"/>
    </row>
    <row r="17" spans="1:8" s="265" customFormat="1" ht="15.75" customHeight="1" thickBot="1" x14ac:dyDescent="0.25">
      <c r="A17" s="559"/>
      <c r="C17" s="785" t="s">
        <v>350</v>
      </c>
      <c r="D17" s="786"/>
      <c r="E17" s="787"/>
      <c r="F17" s="560">
        <f>ROUND(((1+F11)*(1+F12)/(1-(F13+F14+F15+F16))-1),2)</f>
        <v>0</v>
      </c>
    </row>
    <row r="18" spans="1:8" s="5" customFormat="1" ht="12.75" x14ac:dyDescent="0.2">
      <c r="A18" s="534"/>
      <c r="B18" s="535"/>
      <c r="C18" s="535"/>
      <c r="D18" s="103"/>
    </row>
    <row r="19" spans="1:8" s="5" customFormat="1" ht="13.5" thickBot="1" x14ac:dyDescent="0.25">
      <c r="A19" s="763" t="s">
        <v>32</v>
      </c>
      <c r="B19" s="763"/>
      <c r="C19" s="763"/>
      <c r="D19" s="763"/>
      <c r="E19" s="763"/>
      <c r="F19" s="763"/>
      <c r="G19" s="763"/>
      <c r="H19" s="763"/>
    </row>
    <row r="20" spans="1:8" s="5" customFormat="1" ht="13.5" thickTop="1" x14ac:dyDescent="0.2">
      <c r="A20" s="768" t="s">
        <v>115</v>
      </c>
      <c r="B20" s="769"/>
      <c r="C20" s="550"/>
      <c r="D20" s="103"/>
    </row>
    <row r="21" spans="1:8" s="5" customFormat="1" ht="12.75" x14ac:dyDescent="0.2">
      <c r="A21" s="536"/>
      <c r="B21" s="57"/>
      <c r="C21" s="57"/>
      <c r="D21" s="103"/>
    </row>
    <row r="22" spans="1:8" s="537" customFormat="1" ht="15.75" customHeight="1" thickBot="1" x14ac:dyDescent="0.25">
      <c r="A22" s="764" t="s">
        <v>91</v>
      </c>
      <c r="B22" s="764"/>
      <c r="C22" s="764"/>
      <c r="D22" s="764"/>
      <c r="E22" s="764"/>
      <c r="F22" s="764"/>
      <c r="G22" s="764"/>
      <c r="H22" s="764"/>
    </row>
    <row r="23" spans="1:8" s="538" customFormat="1" ht="30" customHeight="1" thickTop="1" thickBot="1" x14ac:dyDescent="0.25">
      <c r="A23" s="765" t="s">
        <v>341</v>
      </c>
      <c r="B23" s="765"/>
      <c r="C23" s="765"/>
      <c r="D23" s="765"/>
      <c r="E23" s="765"/>
      <c r="F23" s="765"/>
      <c r="G23" s="765"/>
      <c r="H23" s="765"/>
    </row>
    <row r="24" spans="1:8" s="538" customFormat="1" ht="30" customHeight="1" thickTop="1" thickBot="1" x14ac:dyDescent="0.25">
      <c r="A24" s="766" t="s">
        <v>342</v>
      </c>
      <c r="B24" s="766"/>
      <c r="C24" s="766"/>
      <c r="D24" s="766"/>
      <c r="E24" s="766"/>
      <c r="F24" s="766"/>
      <c r="G24" s="766"/>
      <c r="H24" s="766"/>
    </row>
    <row r="25" spans="1:8" s="539" customFormat="1" ht="30" customHeight="1" thickTop="1" x14ac:dyDescent="0.2">
      <c r="A25" s="767" t="s">
        <v>351</v>
      </c>
      <c r="B25" s="767"/>
      <c r="C25" s="767"/>
      <c r="D25" s="767"/>
      <c r="E25" s="767"/>
      <c r="F25" s="767"/>
      <c r="G25" s="767"/>
      <c r="H25" s="767"/>
    </row>
    <row r="26" spans="1:8" s="540" customFormat="1" ht="42" customHeight="1" x14ac:dyDescent="0.25">
      <c r="A26" s="757" t="s">
        <v>343</v>
      </c>
      <c r="B26" s="757"/>
      <c r="C26" s="757"/>
      <c r="D26" s="757"/>
      <c r="E26" s="757"/>
      <c r="F26" s="757"/>
      <c r="G26" s="757"/>
      <c r="H26" s="757"/>
    </row>
    <row r="27" spans="1:8" s="539" customFormat="1" ht="30" customHeight="1" x14ac:dyDescent="0.2">
      <c r="A27" s="758" t="s">
        <v>352</v>
      </c>
      <c r="B27" s="758"/>
      <c r="C27" s="758"/>
      <c r="D27" s="758"/>
      <c r="E27" s="758"/>
      <c r="F27" s="758"/>
      <c r="G27" s="758"/>
      <c r="H27" s="758"/>
    </row>
    <row r="28" spans="1:8" s="539" customFormat="1" ht="30" customHeight="1" x14ac:dyDescent="0.2">
      <c r="A28" s="551"/>
      <c r="B28" s="551"/>
      <c r="C28" s="551"/>
      <c r="D28" s="551"/>
      <c r="E28" s="551"/>
      <c r="F28" s="551"/>
      <c r="G28" s="551"/>
      <c r="H28" s="551"/>
    </row>
    <row r="29" spans="1:8" ht="15.75" customHeight="1" thickBot="1" x14ac:dyDescent="0.3">
      <c r="A29" s="759" t="s">
        <v>353</v>
      </c>
      <c r="B29" s="759"/>
      <c r="C29" s="759"/>
      <c r="D29" s="759"/>
      <c r="E29" s="759"/>
      <c r="F29" s="759"/>
      <c r="G29" s="759"/>
      <c r="H29" s="759"/>
    </row>
    <row r="30" spans="1:8" ht="16.5" thickTop="1" thickBot="1" x14ac:dyDescent="0.3"/>
    <row r="31" spans="1:8" ht="15.75" thickBot="1" x14ac:dyDescent="0.3">
      <c r="A31" s="760" t="s">
        <v>354</v>
      </c>
      <c r="B31" s="761"/>
      <c r="C31" s="761"/>
      <c r="D31" s="761"/>
      <c r="E31" s="761"/>
      <c r="F31" s="761"/>
      <c r="G31" s="761"/>
      <c r="H31" s="762"/>
    </row>
    <row r="32" spans="1:8" s="562" customFormat="1" ht="30" customHeight="1" x14ac:dyDescent="0.2">
      <c r="A32" s="561" t="s">
        <v>355</v>
      </c>
      <c r="B32" s="561" t="s">
        <v>356</v>
      </c>
      <c r="C32" s="561" t="s">
        <v>357</v>
      </c>
      <c r="D32" s="561" t="s">
        <v>358</v>
      </c>
      <c r="E32" s="561" t="s">
        <v>359</v>
      </c>
      <c r="F32" s="561" t="s">
        <v>360</v>
      </c>
      <c r="G32" s="561" t="s">
        <v>361</v>
      </c>
      <c r="H32" s="561" t="s">
        <v>362</v>
      </c>
    </row>
    <row r="33" spans="1:8" x14ac:dyDescent="0.25">
      <c r="A33" s="588"/>
      <c r="B33" s="589"/>
      <c r="C33" s="589"/>
      <c r="D33" s="589"/>
      <c r="E33" s="563">
        <f>IFERROR((C33-D33)/B33,0)</f>
        <v>0</v>
      </c>
      <c r="F33" s="590"/>
      <c r="G33" s="590"/>
      <c r="H33" s="563">
        <f>IFERROR((F33-G33)/B33,0)</f>
        <v>0</v>
      </c>
    </row>
    <row r="34" spans="1:8" x14ac:dyDescent="0.25">
      <c r="A34" s="588"/>
      <c r="B34" s="589"/>
      <c r="C34" s="589"/>
      <c r="D34" s="589"/>
      <c r="E34" s="563">
        <f t="shared" ref="E34:E44" si="0">IFERROR((C34-D34)/B34,0)</f>
        <v>0</v>
      </c>
      <c r="F34" s="590"/>
      <c r="G34" s="590"/>
      <c r="H34" s="563">
        <f t="shared" ref="H34:H44" si="1">IFERROR((F34-G34)/B34,0)</f>
        <v>0</v>
      </c>
    </row>
    <row r="35" spans="1:8" x14ac:dyDescent="0.25">
      <c r="A35" s="588"/>
      <c r="B35" s="589"/>
      <c r="C35" s="589"/>
      <c r="D35" s="589"/>
      <c r="E35" s="563">
        <f t="shared" si="0"/>
        <v>0</v>
      </c>
      <c r="F35" s="590"/>
      <c r="G35" s="590"/>
      <c r="H35" s="563">
        <f t="shared" si="1"/>
        <v>0</v>
      </c>
    </row>
    <row r="36" spans="1:8" x14ac:dyDescent="0.25">
      <c r="A36" s="588"/>
      <c r="B36" s="589"/>
      <c r="C36" s="589"/>
      <c r="D36" s="589"/>
      <c r="E36" s="563">
        <f t="shared" si="0"/>
        <v>0</v>
      </c>
      <c r="F36" s="590"/>
      <c r="G36" s="590"/>
      <c r="H36" s="563">
        <f t="shared" si="1"/>
        <v>0</v>
      </c>
    </row>
    <row r="37" spans="1:8" x14ac:dyDescent="0.25">
      <c r="A37" s="588"/>
      <c r="B37" s="589"/>
      <c r="C37" s="589"/>
      <c r="D37" s="589"/>
      <c r="E37" s="563">
        <f t="shared" si="0"/>
        <v>0</v>
      </c>
      <c r="F37" s="590"/>
      <c r="G37" s="590"/>
      <c r="H37" s="563">
        <f t="shared" si="1"/>
        <v>0</v>
      </c>
    </row>
    <row r="38" spans="1:8" x14ac:dyDescent="0.25">
      <c r="A38" s="588"/>
      <c r="B38" s="589"/>
      <c r="C38" s="589"/>
      <c r="D38" s="589"/>
      <c r="E38" s="563">
        <f t="shared" si="0"/>
        <v>0</v>
      </c>
      <c r="F38" s="590"/>
      <c r="G38" s="590"/>
      <c r="H38" s="563">
        <f t="shared" si="1"/>
        <v>0</v>
      </c>
    </row>
    <row r="39" spans="1:8" x14ac:dyDescent="0.25">
      <c r="A39" s="588"/>
      <c r="B39" s="589"/>
      <c r="C39" s="589"/>
      <c r="D39" s="589"/>
      <c r="E39" s="563">
        <f t="shared" si="0"/>
        <v>0</v>
      </c>
      <c r="F39" s="590"/>
      <c r="G39" s="590"/>
      <c r="H39" s="563">
        <f t="shared" si="1"/>
        <v>0</v>
      </c>
    </row>
    <row r="40" spans="1:8" x14ac:dyDescent="0.25">
      <c r="A40" s="588"/>
      <c r="B40" s="589"/>
      <c r="C40" s="589"/>
      <c r="D40" s="589"/>
      <c r="E40" s="563">
        <f t="shared" si="0"/>
        <v>0</v>
      </c>
      <c r="F40" s="590"/>
      <c r="G40" s="590"/>
      <c r="H40" s="563">
        <f t="shared" si="1"/>
        <v>0</v>
      </c>
    </row>
    <row r="41" spans="1:8" x14ac:dyDescent="0.25">
      <c r="A41" s="588"/>
      <c r="B41" s="589"/>
      <c r="C41" s="589"/>
      <c r="D41" s="589"/>
      <c r="E41" s="563">
        <f t="shared" si="0"/>
        <v>0</v>
      </c>
      <c r="F41" s="590"/>
      <c r="G41" s="590"/>
      <c r="H41" s="563">
        <f t="shared" si="1"/>
        <v>0</v>
      </c>
    </row>
    <row r="42" spans="1:8" x14ac:dyDescent="0.25">
      <c r="A42" s="588"/>
      <c r="B42" s="589"/>
      <c r="C42" s="589"/>
      <c r="D42" s="589"/>
      <c r="E42" s="563">
        <f t="shared" si="0"/>
        <v>0</v>
      </c>
      <c r="F42" s="590"/>
      <c r="G42" s="590"/>
      <c r="H42" s="563">
        <f t="shared" si="1"/>
        <v>0</v>
      </c>
    </row>
    <row r="43" spans="1:8" x14ac:dyDescent="0.25">
      <c r="A43" s="588"/>
      <c r="B43" s="589"/>
      <c r="C43" s="589"/>
      <c r="D43" s="589"/>
      <c r="E43" s="563">
        <f t="shared" si="0"/>
        <v>0</v>
      </c>
      <c r="F43" s="590"/>
      <c r="G43" s="590"/>
      <c r="H43" s="563">
        <f t="shared" si="1"/>
        <v>0</v>
      </c>
    </row>
    <row r="44" spans="1:8" ht="15.75" thickBot="1" x14ac:dyDescent="0.3">
      <c r="A44" s="588"/>
      <c r="B44" s="589"/>
      <c r="C44" s="589"/>
      <c r="D44" s="589"/>
      <c r="E44" s="563">
        <f t="shared" si="0"/>
        <v>0</v>
      </c>
      <c r="F44" s="590"/>
      <c r="G44" s="590"/>
      <c r="H44" s="563">
        <f t="shared" si="1"/>
        <v>0</v>
      </c>
    </row>
    <row r="45" spans="1:8" ht="15.75" thickBot="1" x14ac:dyDescent="0.3">
      <c r="A45" s="564"/>
      <c r="B45" s="564"/>
      <c r="C45" s="565"/>
      <c r="D45" s="566" t="s">
        <v>363</v>
      </c>
      <c r="E45" s="567">
        <f>TRUNC(AVERAGE(E33:E44),4)</f>
        <v>0</v>
      </c>
      <c r="G45" s="568" t="s">
        <v>364</v>
      </c>
      <c r="H45" s="567">
        <f>TRUNC(AVERAGE(H33:H44),4)</f>
        <v>0</v>
      </c>
    </row>
  </sheetData>
  <sheetProtection algorithmName="SHA-512" hashValue="CyOdlaigJCR0mQ5weva/fdxgsa7WV6eUwj+Nu9Ph3nfj9mz89tukglmWKSpIbRS/8LBe6KG5j6pdZBasTHl6Nw==" saltValue="AemGpFnBIwxXcqiQvjpCHA==" spinCount="100000" sheet="1" objects="1" scenarios="1" selectLockedCells="1"/>
  <mergeCells count="24">
    <mergeCell ref="C14:E14"/>
    <mergeCell ref="C15:E15"/>
    <mergeCell ref="C16:E16"/>
    <mergeCell ref="C17:E17"/>
    <mergeCell ref="A8:H8"/>
    <mergeCell ref="C10:E10"/>
    <mergeCell ref="C11:E11"/>
    <mergeCell ref="C12:E12"/>
    <mergeCell ref="C13:E13"/>
    <mergeCell ref="A1:H1"/>
    <mergeCell ref="A2:H2"/>
    <mergeCell ref="A3:H3"/>
    <mergeCell ref="A5:H5"/>
    <mergeCell ref="A6:H6"/>
    <mergeCell ref="A26:H26"/>
    <mergeCell ref="A27:H27"/>
    <mergeCell ref="A29:H29"/>
    <mergeCell ref="A31:H31"/>
    <mergeCell ref="A19:H19"/>
    <mergeCell ref="A22:H22"/>
    <mergeCell ref="A23:H23"/>
    <mergeCell ref="A24:H24"/>
    <mergeCell ref="A25:H25"/>
    <mergeCell ref="A20:B20"/>
  </mergeCells>
  <printOptions horizontalCentered="1"/>
  <pageMargins left="0.51181102362204722" right="0.51181102362204722" top="1.2598425196850394" bottom="0.78740157480314965" header="0.59055118110236227" footer="0.39370078740157483"/>
  <pageSetup paperSize="9" scale="80" orientation="landscape" r:id="rId1"/>
  <headerFooter>
    <oddHeader>&amp;C&amp;G&amp;R&amp;8&amp;P</oddHeader>
    <oddFooter>&amp;L&amp;G
&amp;"Arial,Negrito"&amp;8&amp;K00-032SACCON/CPC/SECAD&amp;R&amp;A
&amp;P/&amp;N</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Q89"/>
  <sheetViews>
    <sheetView showGridLines="0" view="pageBreakPreview" zoomScale="80" zoomScaleNormal="100" zoomScaleSheetLayoutView="80" workbookViewId="0">
      <selection activeCell="E18" sqref="E18"/>
    </sheetView>
  </sheetViews>
  <sheetFormatPr defaultRowHeight="12.75" x14ac:dyDescent="0.2"/>
  <cols>
    <col min="1" max="1" width="6.7109375" style="422" customWidth="1"/>
    <col min="2" max="2" width="70.7109375" style="7" customWidth="1"/>
    <col min="3" max="3" width="13.7109375" style="7" customWidth="1"/>
    <col min="4" max="11" width="15.7109375" style="7" customWidth="1"/>
    <col min="12" max="12" width="5.7109375" style="5" hidden="1" customWidth="1"/>
    <col min="13" max="15" width="12.7109375" style="5" hidden="1" customWidth="1"/>
    <col min="16" max="16" width="18.5703125" style="5" hidden="1" customWidth="1"/>
    <col min="17" max="17" width="5.7109375" style="7" customWidth="1"/>
    <col min="18" max="18" width="25.28515625" style="7" customWidth="1"/>
    <col min="19" max="254" width="9.140625" style="7"/>
    <col min="255" max="255" width="31.28515625" style="7" customWidth="1"/>
    <col min="256" max="256" width="18" style="7" customWidth="1"/>
    <col min="257" max="257" width="14" style="7" customWidth="1"/>
    <col min="258" max="261" width="12.42578125" style="7" customWidth="1"/>
    <col min="262" max="262" width="4.85546875" style="7" customWidth="1"/>
    <col min="263" max="266" width="12.7109375" style="7" customWidth="1"/>
    <col min="267" max="510" width="9.140625" style="7"/>
    <col min="511" max="511" width="31.28515625" style="7" customWidth="1"/>
    <col min="512" max="512" width="18" style="7" customWidth="1"/>
    <col min="513" max="513" width="14" style="7" customWidth="1"/>
    <col min="514" max="517" width="12.42578125" style="7" customWidth="1"/>
    <col min="518" max="518" width="4.85546875" style="7" customWidth="1"/>
    <col min="519" max="522" width="12.7109375" style="7" customWidth="1"/>
    <col min="523" max="766" width="9.140625" style="7"/>
    <col min="767" max="767" width="31.28515625" style="7" customWidth="1"/>
    <col min="768" max="768" width="18" style="7" customWidth="1"/>
    <col min="769" max="769" width="14" style="7" customWidth="1"/>
    <col min="770" max="773" width="12.42578125" style="7" customWidth="1"/>
    <col min="774" max="774" width="4.85546875" style="7" customWidth="1"/>
    <col min="775" max="778" width="12.7109375" style="7" customWidth="1"/>
    <col min="779" max="1022" width="9.140625" style="7"/>
    <col min="1023" max="1023" width="31.28515625" style="7" customWidth="1"/>
    <col min="1024" max="1024" width="18" style="7" customWidth="1"/>
    <col min="1025" max="1025" width="14" style="7" customWidth="1"/>
    <col min="1026" max="1029" width="12.42578125" style="7" customWidth="1"/>
    <col min="1030" max="1030" width="4.85546875" style="7" customWidth="1"/>
    <col min="1031" max="1034" width="12.7109375" style="7" customWidth="1"/>
    <col min="1035" max="1278" width="9.140625" style="7"/>
    <col min="1279" max="1279" width="31.28515625" style="7" customWidth="1"/>
    <col min="1280" max="1280" width="18" style="7" customWidth="1"/>
    <col min="1281" max="1281" width="14" style="7" customWidth="1"/>
    <col min="1282" max="1285" width="12.42578125" style="7" customWidth="1"/>
    <col min="1286" max="1286" width="4.85546875" style="7" customWidth="1"/>
    <col min="1287" max="1290" width="12.7109375" style="7" customWidth="1"/>
    <col min="1291" max="1534" width="9.140625" style="7"/>
    <col min="1535" max="1535" width="31.28515625" style="7" customWidth="1"/>
    <col min="1536" max="1536" width="18" style="7" customWidth="1"/>
    <col min="1537" max="1537" width="14" style="7" customWidth="1"/>
    <col min="1538" max="1541" width="12.42578125" style="7" customWidth="1"/>
    <col min="1542" max="1542" width="4.85546875" style="7" customWidth="1"/>
    <col min="1543" max="1546" width="12.7109375" style="7" customWidth="1"/>
    <col min="1547" max="1790" width="9.140625" style="7"/>
    <col min="1791" max="1791" width="31.28515625" style="7" customWidth="1"/>
    <col min="1792" max="1792" width="18" style="7" customWidth="1"/>
    <col min="1793" max="1793" width="14" style="7" customWidth="1"/>
    <col min="1794" max="1797" width="12.42578125" style="7" customWidth="1"/>
    <col min="1798" max="1798" width="4.85546875" style="7" customWidth="1"/>
    <col min="1799" max="1802" width="12.7109375" style="7" customWidth="1"/>
    <col min="1803" max="2046" width="9.140625" style="7"/>
    <col min="2047" max="2047" width="31.28515625" style="7" customWidth="1"/>
    <col min="2048" max="2048" width="18" style="7" customWidth="1"/>
    <col min="2049" max="2049" width="14" style="7" customWidth="1"/>
    <col min="2050" max="2053" width="12.42578125" style="7" customWidth="1"/>
    <col min="2054" max="2054" width="4.85546875" style="7" customWidth="1"/>
    <col min="2055" max="2058" width="12.7109375" style="7" customWidth="1"/>
    <col min="2059" max="2302" width="9.140625" style="7"/>
    <col min="2303" max="2303" width="31.28515625" style="7" customWidth="1"/>
    <col min="2304" max="2304" width="18" style="7" customWidth="1"/>
    <col min="2305" max="2305" width="14" style="7" customWidth="1"/>
    <col min="2306" max="2309" width="12.42578125" style="7" customWidth="1"/>
    <col min="2310" max="2310" width="4.85546875" style="7" customWidth="1"/>
    <col min="2311" max="2314" width="12.7109375" style="7" customWidth="1"/>
    <col min="2315" max="2558" width="9.140625" style="7"/>
    <col min="2559" max="2559" width="31.28515625" style="7" customWidth="1"/>
    <col min="2560" max="2560" width="18" style="7" customWidth="1"/>
    <col min="2561" max="2561" width="14" style="7" customWidth="1"/>
    <col min="2562" max="2565" width="12.42578125" style="7" customWidth="1"/>
    <col min="2566" max="2566" width="4.85546875" style="7" customWidth="1"/>
    <col min="2567" max="2570" width="12.7109375" style="7" customWidth="1"/>
    <col min="2571" max="2814" width="9.140625" style="7"/>
    <col min="2815" max="2815" width="31.28515625" style="7" customWidth="1"/>
    <col min="2816" max="2816" width="18" style="7" customWidth="1"/>
    <col min="2817" max="2817" width="14" style="7" customWidth="1"/>
    <col min="2818" max="2821" width="12.42578125" style="7" customWidth="1"/>
    <col min="2822" max="2822" width="4.85546875" style="7" customWidth="1"/>
    <col min="2823" max="2826" width="12.7109375" style="7" customWidth="1"/>
    <col min="2827" max="3070" width="9.140625" style="7"/>
    <col min="3071" max="3071" width="31.28515625" style="7" customWidth="1"/>
    <col min="3072" max="3072" width="18" style="7" customWidth="1"/>
    <col min="3073" max="3073" width="14" style="7" customWidth="1"/>
    <col min="3074" max="3077" width="12.42578125" style="7" customWidth="1"/>
    <col min="3078" max="3078" width="4.85546875" style="7" customWidth="1"/>
    <col min="3079" max="3082" width="12.7109375" style="7" customWidth="1"/>
    <col min="3083" max="3326" width="9.140625" style="7"/>
    <col min="3327" max="3327" width="31.28515625" style="7" customWidth="1"/>
    <col min="3328" max="3328" width="18" style="7" customWidth="1"/>
    <col min="3329" max="3329" width="14" style="7" customWidth="1"/>
    <col min="3330" max="3333" width="12.42578125" style="7" customWidth="1"/>
    <col min="3334" max="3334" width="4.85546875" style="7" customWidth="1"/>
    <col min="3335" max="3338" width="12.7109375" style="7" customWidth="1"/>
    <col min="3339" max="3582" width="9.140625" style="7"/>
    <col min="3583" max="3583" width="31.28515625" style="7" customWidth="1"/>
    <col min="3584" max="3584" width="18" style="7" customWidth="1"/>
    <col min="3585" max="3585" width="14" style="7" customWidth="1"/>
    <col min="3586" max="3589" width="12.42578125" style="7" customWidth="1"/>
    <col min="3590" max="3590" width="4.85546875" style="7" customWidth="1"/>
    <col min="3591" max="3594" width="12.7109375" style="7" customWidth="1"/>
    <col min="3595" max="3838" width="9.140625" style="7"/>
    <col min="3839" max="3839" width="31.28515625" style="7" customWidth="1"/>
    <col min="3840" max="3840" width="18" style="7" customWidth="1"/>
    <col min="3841" max="3841" width="14" style="7" customWidth="1"/>
    <col min="3842" max="3845" width="12.42578125" style="7" customWidth="1"/>
    <col min="3846" max="3846" width="4.85546875" style="7" customWidth="1"/>
    <col min="3847" max="3850" width="12.7109375" style="7" customWidth="1"/>
    <col min="3851" max="4094" width="9.140625" style="7"/>
    <col min="4095" max="4095" width="31.28515625" style="7" customWidth="1"/>
    <col min="4096" max="4096" width="18" style="7" customWidth="1"/>
    <col min="4097" max="4097" width="14" style="7" customWidth="1"/>
    <col min="4098" max="4101" width="12.42578125" style="7" customWidth="1"/>
    <col min="4102" max="4102" width="4.85546875" style="7" customWidth="1"/>
    <col min="4103" max="4106" width="12.7109375" style="7" customWidth="1"/>
    <col min="4107" max="4350" width="9.140625" style="7"/>
    <col min="4351" max="4351" width="31.28515625" style="7" customWidth="1"/>
    <col min="4352" max="4352" width="18" style="7" customWidth="1"/>
    <col min="4353" max="4353" width="14" style="7" customWidth="1"/>
    <col min="4354" max="4357" width="12.42578125" style="7" customWidth="1"/>
    <col min="4358" max="4358" width="4.85546875" style="7" customWidth="1"/>
    <col min="4359" max="4362" width="12.7109375" style="7" customWidth="1"/>
    <col min="4363" max="4606" width="9.140625" style="7"/>
    <col min="4607" max="4607" width="31.28515625" style="7" customWidth="1"/>
    <col min="4608" max="4608" width="18" style="7" customWidth="1"/>
    <col min="4609" max="4609" width="14" style="7" customWidth="1"/>
    <col min="4610" max="4613" width="12.42578125" style="7" customWidth="1"/>
    <col min="4614" max="4614" width="4.85546875" style="7" customWidth="1"/>
    <col min="4615" max="4618" width="12.7109375" style="7" customWidth="1"/>
    <col min="4619" max="4862" width="9.140625" style="7"/>
    <col min="4863" max="4863" width="31.28515625" style="7" customWidth="1"/>
    <col min="4864" max="4864" width="18" style="7" customWidth="1"/>
    <col min="4865" max="4865" width="14" style="7" customWidth="1"/>
    <col min="4866" max="4869" width="12.42578125" style="7" customWidth="1"/>
    <col min="4870" max="4870" width="4.85546875" style="7" customWidth="1"/>
    <col min="4871" max="4874" width="12.7109375" style="7" customWidth="1"/>
    <col min="4875" max="5118" width="9.140625" style="7"/>
    <col min="5119" max="5119" width="31.28515625" style="7" customWidth="1"/>
    <col min="5120" max="5120" width="18" style="7" customWidth="1"/>
    <col min="5121" max="5121" width="14" style="7" customWidth="1"/>
    <col min="5122" max="5125" width="12.42578125" style="7" customWidth="1"/>
    <col min="5126" max="5126" width="4.85546875" style="7" customWidth="1"/>
    <col min="5127" max="5130" width="12.7109375" style="7" customWidth="1"/>
    <col min="5131" max="5374" width="9.140625" style="7"/>
    <col min="5375" max="5375" width="31.28515625" style="7" customWidth="1"/>
    <col min="5376" max="5376" width="18" style="7" customWidth="1"/>
    <col min="5377" max="5377" width="14" style="7" customWidth="1"/>
    <col min="5378" max="5381" width="12.42578125" style="7" customWidth="1"/>
    <col min="5382" max="5382" width="4.85546875" style="7" customWidth="1"/>
    <col min="5383" max="5386" width="12.7109375" style="7" customWidth="1"/>
    <col min="5387" max="5630" width="9.140625" style="7"/>
    <col min="5631" max="5631" width="31.28515625" style="7" customWidth="1"/>
    <col min="5632" max="5632" width="18" style="7" customWidth="1"/>
    <col min="5633" max="5633" width="14" style="7" customWidth="1"/>
    <col min="5634" max="5637" width="12.42578125" style="7" customWidth="1"/>
    <col min="5638" max="5638" width="4.85546875" style="7" customWidth="1"/>
    <col min="5639" max="5642" width="12.7109375" style="7" customWidth="1"/>
    <col min="5643" max="5886" width="9.140625" style="7"/>
    <col min="5887" max="5887" width="31.28515625" style="7" customWidth="1"/>
    <col min="5888" max="5888" width="18" style="7" customWidth="1"/>
    <col min="5889" max="5889" width="14" style="7" customWidth="1"/>
    <col min="5890" max="5893" width="12.42578125" style="7" customWidth="1"/>
    <col min="5894" max="5894" width="4.85546875" style="7" customWidth="1"/>
    <col min="5895" max="5898" width="12.7109375" style="7" customWidth="1"/>
    <col min="5899" max="6142" width="9.140625" style="7"/>
    <col min="6143" max="6143" width="31.28515625" style="7" customWidth="1"/>
    <col min="6144" max="6144" width="18" style="7" customWidth="1"/>
    <col min="6145" max="6145" width="14" style="7" customWidth="1"/>
    <col min="6146" max="6149" width="12.42578125" style="7" customWidth="1"/>
    <col min="6150" max="6150" width="4.85546875" style="7" customWidth="1"/>
    <col min="6151" max="6154" width="12.7109375" style="7" customWidth="1"/>
    <col min="6155" max="6398" width="9.140625" style="7"/>
    <col min="6399" max="6399" width="31.28515625" style="7" customWidth="1"/>
    <col min="6400" max="6400" width="18" style="7" customWidth="1"/>
    <col min="6401" max="6401" width="14" style="7" customWidth="1"/>
    <col min="6402" max="6405" width="12.42578125" style="7" customWidth="1"/>
    <col min="6406" max="6406" width="4.85546875" style="7" customWidth="1"/>
    <col min="6407" max="6410" width="12.7109375" style="7" customWidth="1"/>
    <col min="6411" max="6654" width="9.140625" style="7"/>
    <col min="6655" max="6655" width="31.28515625" style="7" customWidth="1"/>
    <col min="6656" max="6656" width="18" style="7" customWidth="1"/>
    <col min="6657" max="6657" width="14" style="7" customWidth="1"/>
    <col min="6658" max="6661" width="12.42578125" style="7" customWidth="1"/>
    <col min="6662" max="6662" width="4.85546875" style="7" customWidth="1"/>
    <col min="6663" max="6666" width="12.7109375" style="7" customWidth="1"/>
    <col min="6667" max="6910" width="9.140625" style="7"/>
    <col min="6911" max="6911" width="31.28515625" style="7" customWidth="1"/>
    <col min="6912" max="6912" width="18" style="7" customWidth="1"/>
    <col min="6913" max="6913" width="14" style="7" customWidth="1"/>
    <col min="6914" max="6917" width="12.42578125" style="7" customWidth="1"/>
    <col min="6918" max="6918" width="4.85546875" style="7" customWidth="1"/>
    <col min="6919" max="6922" width="12.7109375" style="7" customWidth="1"/>
    <col min="6923" max="7166" width="9.140625" style="7"/>
    <col min="7167" max="7167" width="31.28515625" style="7" customWidth="1"/>
    <col min="7168" max="7168" width="18" style="7" customWidth="1"/>
    <col min="7169" max="7169" width="14" style="7" customWidth="1"/>
    <col min="7170" max="7173" width="12.42578125" style="7" customWidth="1"/>
    <col min="7174" max="7174" width="4.85546875" style="7" customWidth="1"/>
    <col min="7175" max="7178" width="12.7109375" style="7" customWidth="1"/>
    <col min="7179" max="7422" width="9.140625" style="7"/>
    <col min="7423" max="7423" width="31.28515625" style="7" customWidth="1"/>
    <col min="7424" max="7424" width="18" style="7" customWidth="1"/>
    <col min="7425" max="7425" width="14" style="7" customWidth="1"/>
    <col min="7426" max="7429" width="12.42578125" style="7" customWidth="1"/>
    <col min="7430" max="7430" width="4.85546875" style="7" customWidth="1"/>
    <col min="7431" max="7434" width="12.7109375" style="7" customWidth="1"/>
    <col min="7435" max="7678" width="9.140625" style="7"/>
    <col min="7679" max="7679" width="31.28515625" style="7" customWidth="1"/>
    <col min="7680" max="7680" width="18" style="7" customWidth="1"/>
    <col min="7681" max="7681" width="14" style="7" customWidth="1"/>
    <col min="7682" max="7685" width="12.42578125" style="7" customWidth="1"/>
    <col min="7686" max="7686" width="4.85546875" style="7" customWidth="1"/>
    <col min="7687" max="7690" width="12.7109375" style="7" customWidth="1"/>
    <col min="7691" max="7934" width="9.140625" style="7"/>
    <col min="7935" max="7935" width="31.28515625" style="7" customWidth="1"/>
    <col min="7936" max="7936" width="18" style="7" customWidth="1"/>
    <col min="7937" max="7937" width="14" style="7" customWidth="1"/>
    <col min="7938" max="7941" width="12.42578125" style="7" customWidth="1"/>
    <col min="7942" max="7942" width="4.85546875" style="7" customWidth="1"/>
    <col min="7943" max="7946" width="12.7109375" style="7" customWidth="1"/>
    <col min="7947" max="8190" width="9.140625" style="7"/>
    <col min="8191" max="8191" width="31.28515625" style="7" customWidth="1"/>
    <col min="8192" max="8192" width="18" style="7" customWidth="1"/>
    <col min="8193" max="8193" width="14" style="7" customWidth="1"/>
    <col min="8194" max="8197" width="12.42578125" style="7" customWidth="1"/>
    <col min="8198" max="8198" width="4.85546875" style="7" customWidth="1"/>
    <col min="8199" max="8202" width="12.7109375" style="7" customWidth="1"/>
    <col min="8203" max="8446" width="9.140625" style="7"/>
    <col min="8447" max="8447" width="31.28515625" style="7" customWidth="1"/>
    <col min="8448" max="8448" width="18" style="7" customWidth="1"/>
    <col min="8449" max="8449" width="14" style="7" customWidth="1"/>
    <col min="8450" max="8453" width="12.42578125" style="7" customWidth="1"/>
    <col min="8454" max="8454" width="4.85546875" style="7" customWidth="1"/>
    <col min="8455" max="8458" width="12.7109375" style="7" customWidth="1"/>
    <col min="8459" max="8702" width="9.140625" style="7"/>
    <col min="8703" max="8703" width="31.28515625" style="7" customWidth="1"/>
    <col min="8704" max="8704" width="18" style="7" customWidth="1"/>
    <col min="8705" max="8705" width="14" style="7" customWidth="1"/>
    <col min="8706" max="8709" width="12.42578125" style="7" customWidth="1"/>
    <col min="8710" max="8710" width="4.85546875" style="7" customWidth="1"/>
    <col min="8711" max="8714" width="12.7109375" style="7" customWidth="1"/>
    <col min="8715" max="8958" width="9.140625" style="7"/>
    <col min="8959" max="8959" width="31.28515625" style="7" customWidth="1"/>
    <col min="8960" max="8960" width="18" style="7" customWidth="1"/>
    <col min="8961" max="8961" width="14" style="7" customWidth="1"/>
    <col min="8962" max="8965" width="12.42578125" style="7" customWidth="1"/>
    <col min="8966" max="8966" width="4.85546875" style="7" customWidth="1"/>
    <col min="8967" max="8970" width="12.7109375" style="7" customWidth="1"/>
    <col min="8971" max="9214" width="9.140625" style="7"/>
    <col min="9215" max="9215" width="31.28515625" style="7" customWidth="1"/>
    <col min="9216" max="9216" width="18" style="7" customWidth="1"/>
    <col min="9217" max="9217" width="14" style="7" customWidth="1"/>
    <col min="9218" max="9221" width="12.42578125" style="7" customWidth="1"/>
    <col min="9222" max="9222" width="4.85546875" style="7" customWidth="1"/>
    <col min="9223" max="9226" width="12.7109375" style="7" customWidth="1"/>
    <col min="9227" max="9470" width="9.140625" style="7"/>
    <col min="9471" max="9471" width="31.28515625" style="7" customWidth="1"/>
    <col min="9472" max="9472" width="18" style="7" customWidth="1"/>
    <col min="9473" max="9473" width="14" style="7" customWidth="1"/>
    <col min="9474" max="9477" width="12.42578125" style="7" customWidth="1"/>
    <col min="9478" max="9478" width="4.85546875" style="7" customWidth="1"/>
    <col min="9479" max="9482" width="12.7109375" style="7" customWidth="1"/>
    <col min="9483" max="9726" width="9.140625" style="7"/>
    <col min="9727" max="9727" width="31.28515625" style="7" customWidth="1"/>
    <col min="9728" max="9728" width="18" style="7" customWidth="1"/>
    <col min="9729" max="9729" width="14" style="7" customWidth="1"/>
    <col min="9730" max="9733" width="12.42578125" style="7" customWidth="1"/>
    <col min="9734" max="9734" width="4.85546875" style="7" customWidth="1"/>
    <col min="9735" max="9738" width="12.7109375" style="7" customWidth="1"/>
    <col min="9739" max="9982" width="9.140625" style="7"/>
    <col min="9983" max="9983" width="31.28515625" style="7" customWidth="1"/>
    <col min="9984" max="9984" width="18" style="7" customWidth="1"/>
    <col min="9985" max="9985" width="14" style="7" customWidth="1"/>
    <col min="9986" max="9989" width="12.42578125" style="7" customWidth="1"/>
    <col min="9990" max="9990" width="4.85546875" style="7" customWidth="1"/>
    <col min="9991" max="9994" width="12.7109375" style="7" customWidth="1"/>
    <col min="9995" max="10238" width="9.140625" style="7"/>
    <col min="10239" max="10239" width="31.28515625" style="7" customWidth="1"/>
    <col min="10240" max="10240" width="18" style="7" customWidth="1"/>
    <col min="10241" max="10241" width="14" style="7" customWidth="1"/>
    <col min="10242" max="10245" width="12.42578125" style="7" customWidth="1"/>
    <col min="10246" max="10246" width="4.85546875" style="7" customWidth="1"/>
    <col min="10247" max="10250" width="12.7109375" style="7" customWidth="1"/>
    <col min="10251" max="10494" width="9.140625" style="7"/>
    <col min="10495" max="10495" width="31.28515625" style="7" customWidth="1"/>
    <col min="10496" max="10496" width="18" style="7" customWidth="1"/>
    <col min="10497" max="10497" width="14" style="7" customWidth="1"/>
    <col min="10498" max="10501" width="12.42578125" style="7" customWidth="1"/>
    <col min="10502" max="10502" width="4.85546875" style="7" customWidth="1"/>
    <col min="10503" max="10506" width="12.7109375" style="7" customWidth="1"/>
    <col min="10507" max="10750" width="9.140625" style="7"/>
    <col min="10751" max="10751" width="31.28515625" style="7" customWidth="1"/>
    <col min="10752" max="10752" width="18" style="7" customWidth="1"/>
    <col min="10753" max="10753" width="14" style="7" customWidth="1"/>
    <col min="10754" max="10757" width="12.42578125" style="7" customWidth="1"/>
    <col min="10758" max="10758" width="4.85546875" style="7" customWidth="1"/>
    <col min="10759" max="10762" width="12.7109375" style="7" customWidth="1"/>
    <col min="10763" max="11006" width="9.140625" style="7"/>
    <col min="11007" max="11007" width="31.28515625" style="7" customWidth="1"/>
    <col min="11008" max="11008" width="18" style="7" customWidth="1"/>
    <col min="11009" max="11009" width="14" style="7" customWidth="1"/>
    <col min="11010" max="11013" width="12.42578125" style="7" customWidth="1"/>
    <col min="11014" max="11014" width="4.85546875" style="7" customWidth="1"/>
    <col min="11015" max="11018" width="12.7109375" style="7" customWidth="1"/>
    <col min="11019" max="11262" width="9.140625" style="7"/>
    <col min="11263" max="11263" width="31.28515625" style="7" customWidth="1"/>
    <col min="11264" max="11264" width="18" style="7" customWidth="1"/>
    <col min="11265" max="11265" width="14" style="7" customWidth="1"/>
    <col min="11266" max="11269" width="12.42578125" style="7" customWidth="1"/>
    <col min="11270" max="11270" width="4.85546875" style="7" customWidth="1"/>
    <col min="11271" max="11274" width="12.7109375" style="7" customWidth="1"/>
    <col min="11275" max="11518" width="9.140625" style="7"/>
    <col min="11519" max="11519" width="31.28515625" style="7" customWidth="1"/>
    <col min="11520" max="11520" width="18" style="7" customWidth="1"/>
    <col min="11521" max="11521" width="14" style="7" customWidth="1"/>
    <col min="11522" max="11525" width="12.42578125" style="7" customWidth="1"/>
    <col min="11526" max="11526" width="4.85546875" style="7" customWidth="1"/>
    <col min="11527" max="11530" width="12.7109375" style="7" customWidth="1"/>
    <col min="11531" max="11774" width="9.140625" style="7"/>
    <col min="11775" max="11775" width="31.28515625" style="7" customWidth="1"/>
    <col min="11776" max="11776" width="18" style="7" customWidth="1"/>
    <col min="11777" max="11777" width="14" style="7" customWidth="1"/>
    <col min="11778" max="11781" width="12.42578125" style="7" customWidth="1"/>
    <col min="11782" max="11782" width="4.85546875" style="7" customWidth="1"/>
    <col min="11783" max="11786" width="12.7109375" style="7" customWidth="1"/>
    <col min="11787" max="12030" width="9.140625" style="7"/>
    <col min="12031" max="12031" width="31.28515625" style="7" customWidth="1"/>
    <col min="12032" max="12032" width="18" style="7" customWidth="1"/>
    <col min="12033" max="12033" width="14" style="7" customWidth="1"/>
    <col min="12034" max="12037" width="12.42578125" style="7" customWidth="1"/>
    <col min="12038" max="12038" width="4.85546875" style="7" customWidth="1"/>
    <col min="12039" max="12042" width="12.7109375" style="7" customWidth="1"/>
    <col min="12043" max="12286" width="9.140625" style="7"/>
    <col min="12287" max="12287" width="31.28515625" style="7" customWidth="1"/>
    <col min="12288" max="12288" width="18" style="7" customWidth="1"/>
    <col min="12289" max="12289" width="14" style="7" customWidth="1"/>
    <col min="12290" max="12293" width="12.42578125" style="7" customWidth="1"/>
    <col min="12294" max="12294" width="4.85546875" style="7" customWidth="1"/>
    <col min="12295" max="12298" width="12.7109375" style="7" customWidth="1"/>
    <col min="12299" max="12542" width="9.140625" style="7"/>
    <col min="12543" max="12543" width="31.28515625" style="7" customWidth="1"/>
    <col min="12544" max="12544" width="18" style="7" customWidth="1"/>
    <col min="12545" max="12545" width="14" style="7" customWidth="1"/>
    <col min="12546" max="12549" width="12.42578125" style="7" customWidth="1"/>
    <col min="12550" max="12550" width="4.85546875" style="7" customWidth="1"/>
    <col min="12551" max="12554" width="12.7109375" style="7" customWidth="1"/>
    <col min="12555" max="12798" width="9.140625" style="7"/>
    <col min="12799" max="12799" width="31.28515625" style="7" customWidth="1"/>
    <col min="12800" max="12800" width="18" style="7" customWidth="1"/>
    <col min="12801" max="12801" width="14" style="7" customWidth="1"/>
    <col min="12802" max="12805" width="12.42578125" style="7" customWidth="1"/>
    <col min="12806" max="12806" width="4.85546875" style="7" customWidth="1"/>
    <col min="12807" max="12810" width="12.7109375" style="7" customWidth="1"/>
    <col min="12811" max="13054" width="9.140625" style="7"/>
    <col min="13055" max="13055" width="31.28515625" style="7" customWidth="1"/>
    <col min="13056" max="13056" width="18" style="7" customWidth="1"/>
    <col min="13057" max="13057" width="14" style="7" customWidth="1"/>
    <col min="13058" max="13061" width="12.42578125" style="7" customWidth="1"/>
    <col min="13062" max="13062" width="4.85546875" style="7" customWidth="1"/>
    <col min="13063" max="13066" width="12.7109375" style="7" customWidth="1"/>
    <col min="13067" max="13310" width="9.140625" style="7"/>
    <col min="13311" max="13311" width="31.28515625" style="7" customWidth="1"/>
    <col min="13312" max="13312" width="18" style="7" customWidth="1"/>
    <col min="13313" max="13313" width="14" style="7" customWidth="1"/>
    <col min="13314" max="13317" width="12.42578125" style="7" customWidth="1"/>
    <col min="13318" max="13318" width="4.85546875" style="7" customWidth="1"/>
    <col min="13319" max="13322" width="12.7109375" style="7" customWidth="1"/>
    <col min="13323" max="13566" width="9.140625" style="7"/>
    <col min="13567" max="13567" width="31.28515625" style="7" customWidth="1"/>
    <col min="13568" max="13568" width="18" style="7" customWidth="1"/>
    <col min="13569" max="13569" width="14" style="7" customWidth="1"/>
    <col min="13570" max="13573" width="12.42578125" style="7" customWidth="1"/>
    <col min="13574" max="13574" width="4.85546875" style="7" customWidth="1"/>
    <col min="13575" max="13578" width="12.7109375" style="7" customWidth="1"/>
    <col min="13579" max="13822" width="9.140625" style="7"/>
    <col min="13823" max="13823" width="31.28515625" style="7" customWidth="1"/>
    <col min="13824" max="13824" width="18" style="7" customWidth="1"/>
    <col min="13825" max="13825" width="14" style="7" customWidth="1"/>
    <col min="13826" max="13829" width="12.42578125" style="7" customWidth="1"/>
    <col min="13830" max="13830" width="4.85546875" style="7" customWidth="1"/>
    <col min="13831" max="13834" width="12.7109375" style="7" customWidth="1"/>
    <col min="13835" max="14078" width="9.140625" style="7"/>
    <col min="14079" max="14079" width="31.28515625" style="7" customWidth="1"/>
    <col min="14080" max="14080" width="18" style="7" customWidth="1"/>
    <col min="14081" max="14081" width="14" style="7" customWidth="1"/>
    <col min="14082" max="14085" width="12.42578125" style="7" customWidth="1"/>
    <col min="14086" max="14086" width="4.85546875" style="7" customWidth="1"/>
    <col min="14087" max="14090" width="12.7109375" style="7" customWidth="1"/>
    <col min="14091" max="14334" width="9.140625" style="7"/>
    <col min="14335" max="14335" width="31.28515625" style="7" customWidth="1"/>
    <col min="14336" max="14336" width="18" style="7" customWidth="1"/>
    <col min="14337" max="14337" width="14" style="7" customWidth="1"/>
    <col min="14338" max="14341" width="12.42578125" style="7" customWidth="1"/>
    <col min="14342" max="14342" width="4.85546875" style="7" customWidth="1"/>
    <col min="14343" max="14346" width="12.7109375" style="7" customWidth="1"/>
    <col min="14347" max="14590" width="9.140625" style="7"/>
    <col min="14591" max="14591" width="31.28515625" style="7" customWidth="1"/>
    <col min="14592" max="14592" width="18" style="7" customWidth="1"/>
    <col min="14593" max="14593" width="14" style="7" customWidth="1"/>
    <col min="14594" max="14597" width="12.42578125" style="7" customWidth="1"/>
    <col min="14598" max="14598" width="4.85546875" style="7" customWidth="1"/>
    <col min="14599" max="14602" width="12.7109375" style="7" customWidth="1"/>
    <col min="14603" max="14846" width="9.140625" style="7"/>
    <col min="14847" max="14847" width="31.28515625" style="7" customWidth="1"/>
    <col min="14848" max="14848" width="18" style="7" customWidth="1"/>
    <col min="14849" max="14849" width="14" style="7" customWidth="1"/>
    <col min="14850" max="14853" width="12.42578125" style="7" customWidth="1"/>
    <col min="14854" max="14854" width="4.85546875" style="7" customWidth="1"/>
    <col min="14855" max="14858" width="12.7109375" style="7" customWidth="1"/>
    <col min="14859" max="15102" width="9.140625" style="7"/>
    <col min="15103" max="15103" width="31.28515625" style="7" customWidth="1"/>
    <col min="15104" max="15104" width="18" style="7" customWidth="1"/>
    <col min="15105" max="15105" width="14" style="7" customWidth="1"/>
    <col min="15106" max="15109" width="12.42578125" style="7" customWidth="1"/>
    <col min="15110" max="15110" width="4.85546875" style="7" customWidth="1"/>
    <col min="15111" max="15114" width="12.7109375" style="7" customWidth="1"/>
    <col min="15115" max="15358" width="9.140625" style="7"/>
    <col min="15359" max="15359" width="31.28515625" style="7" customWidth="1"/>
    <col min="15360" max="15360" width="18" style="7" customWidth="1"/>
    <col min="15361" max="15361" width="14" style="7" customWidth="1"/>
    <col min="15362" max="15365" width="12.42578125" style="7" customWidth="1"/>
    <col min="15366" max="15366" width="4.85546875" style="7" customWidth="1"/>
    <col min="15367" max="15370" width="12.7109375" style="7" customWidth="1"/>
    <col min="15371" max="15614" width="9.140625" style="7"/>
    <col min="15615" max="15615" width="31.28515625" style="7" customWidth="1"/>
    <col min="15616" max="15616" width="18" style="7" customWidth="1"/>
    <col min="15617" max="15617" width="14" style="7" customWidth="1"/>
    <col min="15618" max="15621" width="12.42578125" style="7" customWidth="1"/>
    <col min="15622" max="15622" width="4.85546875" style="7" customWidth="1"/>
    <col min="15623" max="15626" width="12.7109375" style="7" customWidth="1"/>
    <col min="15627" max="15870" width="9.140625" style="7"/>
    <col min="15871" max="15871" width="31.28515625" style="7" customWidth="1"/>
    <col min="15872" max="15872" width="18" style="7" customWidth="1"/>
    <col min="15873" max="15873" width="14" style="7" customWidth="1"/>
    <col min="15874" max="15877" width="12.42578125" style="7" customWidth="1"/>
    <col min="15878" max="15878" width="4.85546875" style="7" customWidth="1"/>
    <col min="15879" max="15882" width="12.7109375" style="7" customWidth="1"/>
    <col min="15883" max="16126" width="9.140625" style="7"/>
    <col min="16127" max="16127" width="31.28515625" style="7" customWidth="1"/>
    <col min="16128" max="16128" width="18" style="7" customWidth="1"/>
    <col min="16129" max="16129" width="14" style="7" customWidth="1"/>
    <col min="16130" max="16133" width="12.42578125" style="7" customWidth="1"/>
    <col min="16134" max="16134" width="4.85546875" style="7" customWidth="1"/>
    <col min="16135" max="16138" width="12.7109375" style="7" customWidth="1"/>
    <col min="16139" max="16384" width="9.140625" style="7"/>
  </cols>
  <sheetData>
    <row r="1" spans="1:16" s="404" customFormat="1" ht="18" customHeight="1" x14ac:dyDescent="0.2">
      <c r="A1" s="819" t="str">
        <f>Resumo!A1:J1</f>
        <v>TRIBUNAL REGIONAL ELEITORAL DO PARANA</v>
      </c>
      <c r="B1" s="819"/>
      <c r="C1" s="819"/>
      <c r="D1" s="819"/>
      <c r="E1" s="819"/>
      <c r="F1" s="819"/>
      <c r="G1" s="819"/>
      <c r="H1" s="819"/>
      <c r="I1" s="819"/>
      <c r="J1" s="819"/>
      <c r="K1" s="819"/>
      <c r="L1" s="403"/>
    </row>
    <row r="2" spans="1:16" ht="15.95" customHeight="1" x14ac:dyDescent="0.2">
      <c r="A2" s="820" t="str">
        <f>Resumo!A2:J2</f>
        <v>PLANILHA DE FORMAÇÃO DE CUSTOS E PREÇOS - Estimativa TRE-PR</v>
      </c>
      <c r="B2" s="820"/>
      <c r="C2" s="820"/>
      <c r="D2" s="820"/>
      <c r="E2" s="820"/>
      <c r="F2" s="820"/>
      <c r="G2" s="820"/>
      <c r="H2" s="820"/>
      <c r="I2" s="820"/>
      <c r="J2" s="820"/>
      <c r="K2" s="820"/>
      <c r="L2" s="57"/>
      <c r="M2" s="7"/>
      <c r="N2" s="7"/>
      <c r="O2" s="7"/>
      <c r="P2" s="7"/>
    </row>
    <row r="3" spans="1:16" ht="15.95" customHeight="1" x14ac:dyDescent="0.2">
      <c r="A3" s="821" t="str">
        <f>Resumo!A3:J3</f>
        <v>Posto de trabalho: Engenheiro Civil e Técnico em Edificações.</v>
      </c>
      <c r="B3" s="821"/>
      <c r="C3" s="821"/>
      <c r="D3" s="821"/>
      <c r="E3" s="821"/>
      <c r="F3" s="821"/>
      <c r="G3" s="821"/>
      <c r="H3" s="821"/>
      <c r="I3" s="821"/>
      <c r="J3" s="821"/>
      <c r="K3" s="821"/>
      <c r="L3" s="57"/>
      <c r="M3" s="7"/>
      <c r="N3" s="7"/>
      <c r="O3" s="7"/>
      <c r="P3" s="7"/>
    </row>
    <row r="4" spans="1:16" ht="12.75" customHeight="1" x14ac:dyDescent="0.2">
      <c r="A4" s="220"/>
      <c r="B4" s="220"/>
      <c r="C4" s="220"/>
      <c r="D4" s="220"/>
      <c r="E4" s="220"/>
      <c r="F4" s="220"/>
      <c r="G4" s="220"/>
      <c r="H4" s="220"/>
      <c r="I4" s="220"/>
      <c r="J4" s="220"/>
      <c r="K4" s="220"/>
      <c r="L4" s="57"/>
      <c r="M4" s="7"/>
      <c r="N4" s="7"/>
      <c r="O4" s="7"/>
      <c r="P4" s="7"/>
    </row>
    <row r="5" spans="1:16" x14ac:dyDescent="0.2">
      <c r="A5" s="220"/>
      <c r="B5" s="220"/>
      <c r="C5" s="220"/>
      <c r="D5" s="220"/>
      <c r="E5" s="220"/>
      <c r="F5" s="220"/>
      <c r="G5" s="220"/>
      <c r="H5" s="220"/>
      <c r="I5" s="220"/>
      <c r="J5" s="220"/>
      <c r="K5" s="220"/>
      <c r="L5" s="123"/>
      <c r="M5" s="16"/>
      <c r="N5" s="16"/>
      <c r="O5" s="16"/>
      <c r="P5" s="16"/>
    </row>
    <row r="6" spans="1:16" ht="15" customHeight="1" x14ac:dyDescent="0.2">
      <c r="A6" s="822" t="str">
        <f>Resumo!A10:J10</f>
        <v>Nome da Empresa (preenchimento na guia Resumo)</v>
      </c>
      <c r="B6" s="823"/>
      <c r="C6" s="823"/>
      <c r="D6" s="823"/>
      <c r="E6" s="823"/>
      <c r="F6" s="823"/>
      <c r="G6" s="823"/>
      <c r="H6" s="823"/>
      <c r="I6" s="823"/>
      <c r="J6" s="823"/>
      <c r="K6" s="824"/>
      <c r="L6" s="57"/>
      <c r="M6" s="7"/>
      <c r="N6" s="7"/>
      <c r="O6" s="7"/>
      <c r="P6" s="7"/>
    </row>
    <row r="7" spans="1:16" ht="15" customHeight="1" x14ac:dyDescent="0.2">
      <c r="A7" s="825" t="str">
        <f>Resumo!A11:J11</f>
        <v>CNPJ  (preenchimento na guia Resumo)</v>
      </c>
      <c r="B7" s="826"/>
      <c r="C7" s="826"/>
      <c r="D7" s="826"/>
      <c r="E7" s="826"/>
      <c r="F7" s="826"/>
      <c r="G7" s="826"/>
      <c r="H7" s="826"/>
      <c r="I7" s="826"/>
      <c r="J7" s="826"/>
      <c r="K7" s="827"/>
      <c r="L7" s="57"/>
      <c r="M7" s="7"/>
      <c r="N7" s="7"/>
      <c r="O7" s="7"/>
      <c r="P7" s="7"/>
    </row>
    <row r="8" spans="1:16" ht="13.5" thickBot="1" x14ac:dyDescent="0.25">
      <c r="A8" s="301"/>
      <c r="B8" s="301"/>
      <c r="C8" s="301"/>
      <c r="D8" s="301"/>
      <c r="E8" s="301"/>
      <c r="F8" s="301"/>
      <c r="G8" s="301"/>
      <c r="H8" s="301"/>
      <c r="I8" s="301"/>
      <c r="J8" s="301"/>
      <c r="K8" s="301"/>
      <c r="L8" s="57"/>
      <c r="M8" s="7"/>
      <c r="N8" s="7"/>
      <c r="O8" s="7"/>
      <c r="P8" s="7"/>
    </row>
    <row r="9" spans="1:16" ht="30" customHeight="1" thickBot="1" x14ac:dyDescent="0.25">
      <c r="A9" s="801" t="s">
        <v>208</v>
      </c>
      <c r="B9" s="802"/>
      <c r="C9" s="802"/>
      <c r="D9" s="802"/>
      <c r="E9" s="802"/>
      <c r="F9" s="802"/>
      <c r="G9" s="802"/>
      <c r="H9" s="802"/>
      <c r="I9" s="802"/>
      <c r="J9" s="802"/>
      <c r="K9" s="803"/>
      <c r="L9" s="57"/>
      <c r="M9" s="7"/>
      <c r="N9" s="7"/>
      <c r="O9" s="7"/>
      <c r="P9" s="7"/>
    </row>
    <row r="10" spans="1:16" ht="15.75" customHeight="1" x14ac:dyDescent="0.2">
      <c r="A10" s="124"/>
      <c r="B10" s="124"/>
      <c r="C10" s="124"/>
      <c r="D10" s="124"/>
      <c r="E10" s="124"/>
      <c r="F10" s="124"/>
      <c r="G10" s="124"/>
      <c r="H10" s="124"/>
      <c r="I10" s="124"/>
      <c r="J10" s="124"/>
      <c r="K10" s="124"/>
      <c r="L10" s="125"/>
      <c r="M10" s="17"/>
      <c r="N10" s="17"/>
      <c r="O10" s="17"/>
      <c r="P10" s="17"/>
    </row>
    <row r="11" spans="1:16" ht="15.75" customHeight="1" x14ac:dyDescent="0.2">
      <c r="A11" s="804" t="s">
        <v>214</v>
      </c>
      <c r="B11" s="805"/>
      <c r="C11" s="805"/>
      <c r="D11" s="805"/>
      <c r="E11" s="805"/>
      <c r="F11" s="805"/>
      <c r="G11" s="805"/>
      <c r="H11" s="805"/>
      <c r="I11" s="405"/>
      <c r="J11" s="405"/>
      <c r="K11" s="124"/>
      <c r="L11" s="125"/>
      <c r="M11" s="17"/>
      <c r="N11" s="17"/>
      <c r="O11" s="17"/>
      <c r="P11" s="17"/>
    </row>
    <row r="12" spans="1:16" ht="15.75" customHeight="1" x14ac:dyDescent="0.2">
      <c r="A12" s="806" t="s">
        <v>213</v>
      </c>
      <c r="B12" s="806"/>
      <c r="C12" s="806"/>
      <c r="D12" s="806"/>
      <c r="E12" s="806"/>
      <c r="F12" s="806"/>
      <c r="G12" s="806"/>
      <c r="H12" s="806"/>
      <c r="I12" s="302"/>
      <c r="J12" s="302"/>
      <c r="K12" s="124"/>
      <c r="L12" s="125"/>
      <c r="M12" s="17"/>
      <c r="N12" s="17"/>
      <c r="O12" s="17"/>
      <c r="P12" s="17"/>
    </row>
    <row r="13" spans="1:16" ht="15.75" customHeight="1" x14ac:dyDescent="0.2">
      <c r="A13" s="124"/>
      <c r="B13" s="124"/>
      <c r="C13" s="124"/>
      <c r="D13" s="124"/>
      <c r="E13" s="124"/>
      <c r="F13" s="124"/>
      <c r="G13" s="124"/>
      <c r="H13" s="124"/>
      <c r="I13" s="124"/>
      <c r="J13" s="124"/>
      <c r="K13" s="124"/>
      <c r="L13" s="125"/>
      <c r="M13" s="17"/>
      <c r="N13" s="17"/>
      <c r="O13" s="17"/>
      <c r="P13" s="17"/>
    </row>
    <row r="14" spans="1:16" ht="15.75" customHeight="1" x14ac:dyDescent="0.2">
      <c r="A14" s="124"/>
      <c r="B14" s="124"/>
      <c r="C14" s="828" t="s">
        <v>220</v>
      </c>
      <c r="D14" s="829"/>
      <c r="E14" s="124"/>
      <c r="F14" s="406" t="s">
        <v>238</v>
      </c>
      <c r="G14" s="406" t="s">
        <v>147</v>
      </c>
      <c r="H14" s="124"/>
      <c r="I14" s="142" t="s">
        <v>231</v>
      </c>
      <c r="J14" s="242"/>
      <c r="K14" s="406" t="s">
        <v>148</v>
      </c>
      <c r="L14" s="125"/>
      <c r="M14" s="17"/>
      <c r="N14" s="17"/>
      <c r="O14" s="17"/>
      <c r="P14" s="17"/>
    </row>
    <row r="15" spans="1:16" ht="15.75" customHeight="1" x14ac:dyDescent="0.2">
      <c r="A15" s="124"/>
      <c r="B15" s="124"/>
      <c r="C15" s="830">
        <v>30</v>
      </c>
      <c r="D15" s="831"/>
      <c r="E15" s="124"/>
      <c r="F15" s="423"/>
      <c r="G15" s="424"/>
      <c r="H15" s="124"/>
      <c r="I15" s="241">
        <f>CITL!F17</f>
        <v>0</v>
      </c>
      <c r="J15" s="243"/>
      <c r="K15" s="407">
        <v>6</v>
      </c>
      <c r="L15" s="125"/>
      <c r="M15" s="17"/>
      <c r="N15" s="17"/>
      <c r="O15" s="17"/>
      <c r="P15" s="17"/>
    </row>
    <row r="16" spans="1:16" ht="16.5" thickBot="1" x14ac:dyDescent="0.3">
      <c r="A16" s="126" t="s">
        <v>209</v>
      </c>
      <c r="B16" s="127"/>
      <c r="C16" s="408"/>
      <c r="D16" s="408"/>
      <c r="E16" s="408"/>
      <c r="F16" s="408"/>
      <c r="G16" s="408"/>
      <c r="H16" s="408"/>
      <c r="I16" s="408"/>
      <c r="J16" s="408"/>
      <c r="K16" s="408"/>
      <c r="L16" s="128"/>
      <c r="M16" s="110" t="s">
        <v>97</v>
      </c>
      <c r="N16" s="110"/>
      <c r="O16" s="110"/>
      <c r="P16" s="110"/>
    </row>
    <row r="17" spans="1:17" s="409" customFormat="1" ht="45" customHeight="1" thickTop="1" x14ac:dyDescent="0.2">
      <c r="A17" s="129" t="s">
        <v>6</v>
      </c>
      <c r="B17" s="129" t="s">
        <v>142</v>
      </c>
      <c r="C17" s="129" t="s">
        <v>146</v>
      </c>
      <c r="D17" s="129" t="s">
        <v>145</v>
      </c>
      <c r="E17" s="129" t="s">
        <v>73</v>
      </c>
      <c r="F17" s="129" t="s">
        <v>143</v>
      </c>
      <c r="G17" s="129" t="s">
        <v>206</v>
      </c>
      <c r="H17" s="129" t="s">
        <v>216</v>
      </c>
      <c r="I17" s="129" t="s">
        <v>231</v>
      </c>
      <c r="J17" s="129" t="s">
        <v>230</v>
      </c>
      <c r="K17" s="129" t="s">
        <v>144</v>
      </c>
      <c r="L17" s="57"/>
      <c r="M17" s="18" t="s">
        <v>93</v>
      </c>
      <c r="N17" s="18" t="s">
        <v>94</v>
      </c>
      <c r="O17" s="18" t="s">
        <v>95</v>
      </c>
      <c r="P17" s="19" t="s">
        <v>96</v>
      </c>
    </row>
    <row r="18" spans="1:17" ht="155.1" customHeight="1" x14ac:dyDescent="0.2">
      <c r="A18" s="410">
        <v>1</v>
      </c>
      <c r="B18" s="130" t="s">
        <v>339</v>
      </c>
      <c r="C18" s="131">
        <v>1</v>
      </c>
      <c r="D18" s="131">
        <v>120</v>
      </c>
      <c r="E18" s="425"/>
      <c r="F18" s="132">
        <f>ROUND((((E18-(E18*F$15))/D18)*C18),2)</f>
        <v>0</v>
      </c>
      <c r="G18" s="132">
        <f>ROUND(((E18*C18*G$15)/D18),2)</f>
        <v>0</v>
      </c>
      <c r="H18" s="133">
        <f>F18+G18</f>
        <v>0</v>
      </c>
      <c r="I18" s="133">
        <f>H18*$I$15</f>
        <v>0</v>
      </c>
      <c r="J18" s="133">
        <f>ROUND(H18+I18,2)</f>
        <v>0</v>
      </c>
      <c r="K18" s="133">
        <f>ROUND(J18/K$15,2)</f>
        <v>0</v>
      </c>
      <c r="L18" s="57"/>
      <c r="M18" s="112">
        <v>2861.98</v>
      </c>
      <c r="N18" s="20">
        <v>3643.99</v>
      </c>
      <c r="O18" s="112"/>
      <c r="P18" s="21">
        <f>ROUND((IF(AND(M18="",N18="",O18="")=TRUE,0,AVERAGE(M18:O18))),2)</f>
        <v>3252.99</v>
      </c>
    </row>
    <row r="19" spans="1:17" ht="63.75" x14ac:dyDescent="0.25">
      <c r="A19" s="411">
        <v>2</v>
      </c>
      <c r="B19" s="225" t="s">
        <v>140</v>
      </c>
      <c r="C19" s="226">
        <v>1</v>
      </c>
      <c r="D19" s="226">
        <v>120</v>
      </c>
      <c r="E19" s="425"/>
      <c r="F19" s="227">
        <f t="shared" ref="F19:F20" si="0">ROUND((((E19-(E19*F$15))/D19)*C19),2)</f>
        <v>0</v>
      </c>
      <c r="G19" s="227">
        <f t="shared" ref="G19:G20" si="1">ROUND(((E19*C19*G$15)/D19),2)</f>
        <v>0</v>
      </c>
      <c r="H19" s="228">
        <f t="shared" ref="H19:H20" si="2">F19+G19</f>
        <v>0</v>
      </c>
      <c r="I19" s="228">
        <f>H19*$I$15</f>
        <v>0</v>
      </c>
      <c r="J19" s="228">
        <f t="shared" ref="J19:J20" si="3">ROUND(H19+I19,2)</f>
        <v>0</v>
      </c>
      <c r="K19" s="228">
        <f>ROUND(J19/K$15,2)</f>
        <v>0</v>
      </c>
      <c r="L19" s="412"/>
      <c r="M19" s="112"/>
      <c r="N19" s="20">
        <v>6199.5</v>
      </c>
      <c r="O19" s="112">
        <f>6525.79</f>
        <v>6525.79</v>
      </c>
      <c r="P19" s="21">
        <f>ROUND((IF(AND(M19="",N19="",O19="")=TRUE,0,AVERAGE(M19:O19))),2)</f>
        <v>6362.65</v>
      </c>
      <c r="Q19" s="27"/>
    </row>
    <row r="20" spans="1:17" ht="180" customHeight="1" x14ac:dyDescent="0.3">
      <c r="A20" s="413">
        <v>3</v>
      </c>
      <c r="B20" s="135" t="s">
        <v>141</v>
      </c>
      <c r="C20" s="105">
        <v>1</v>
      </c>
      <c r="D20" s="105">
        <v>120</v>
      </c>
      <c r="E20" s="425"/>
      <c r="F20" s="132">
        <f t="shared" si="0"/>
        <v>0</v>
      </c>
      <c r="G20" s="132">
        <f t="shared" si="1"/>
        <v>0</v>
      </c>
      <c r="H20" s="133">
        <f t="shared" si="2"/>
        <v>0</v>
      </c>
      <c r="I20" s="133">
        <f>H20*$I$15</f>
        <v>0</v>
      </c>
      <c r="J20" s="133">
        <f t="shared" si="3"/>
        <v>0</v>
      </c>
      <c r="K20" s="133">
        <f>ROUND(J20/K$15,2)</f>
        <v>0</v>
      </c>
      <c r="L20" s="35"/>
      <c r="M20" s="20">
        <v>5699.9</v>
      </c>
      <c r="N20" s="20">
        <v>6022</v>
      </c>
      <c r="O20" s="20"/>
      <c r="P20" s="21">
        <f>ROUND((IF(AND(M20="",N20="",O20="")=TRUE,0,AVERAGE(M20:O20))),2)</f>
        <v>5860.95</v>
      </c>
      <c r="Q20" s="25"/>
    </row>
    <row r="21" spans="1:17" ht="18" customHeight="1" x14ac:dyDescent="0.2">
      <c r="A21" s="136"/>
      <c r="B21" s="136"/>
      <c r="C21" s="103"/>
      <c r="D21" s="103"/>
      <c r="E21" s="137">
        <f>SUM(E18:E20)</f>
        <v>0</v>
      </c>
      <c r="F21" s="103"/>
      <c r="G21" s="138"/>
      <c r="H21" s="137">
        <f>SUM(H18:H20)</f>
        <v>0</v>
      </c>
      <c r="I21" s="228">
        <f>SUM(I18:I20)</f>
        <v>0</v>
      </c>
      <c r="J21" s="133">
        <f>SUM(J18:J20)</f>
        <v>0</v>
      </c>
      <c r="K21" s="139">
        <f>SUM(K18:K20)</f>
        <v>0</v>
      </c>
      <c r="L21" s="140"/>
      <c r="M21" s="22"/>
      <c r="N21" s="22"/>
      <c r="O21" s="22"/>
      <c r="P21" s="222"/>
    </row>
    <row r="22" spans="1:17" ht="30" customHeight="1" thickBot="1" x14ac:dyDescent="0.3">
      <c r="A22" s="126" t="s">
        <v>211</v>
      </c>
      <c r="B22" s="127"/>
      <c r="C22" s="408"/>
      <c r="D22" s="408"/>
      <c r="E22" s="408"/>
      <c r="F22" s="408"/>
      <c r="G22" s="408"/>
      <c r="H22" s="408"/>
      <c r="I22" s="408"/>
      <c r="J22" s="408"/>
      <c r="K22" s="408"/>
      <c r="L22" s="128"/>
      <c r="M22" s="113"/>
      <c r="N22" s="113"/>
      <c r="O22" s="113"/>
      <c r="P22" s="113"/>
    </row>
    <row r="23" spans="1:17" ht="16.5" thickTop="1" x14ac:dyDescent="0.25">
      <c r="A23" s="804"/>
      <c r="B23" s="805"/>
      <c r="C23" s="805"/>
      <c r="D23" s="805"/>
      <c r="E23" s="805"/>
      <c r="F23" s="805"/>
      <c r="G23" s="805"/>
      <c r="H23" s="805"/>
      <c r="I23" s="414"/>
      <c r="J23" s="415"/>
      <c r="K23" s="416" t="s">
        <v>148</v>
      </c>
      <c r="L23" s="128"/>
      <c r="M23" s="113"/>
      <c r="N23" s="113"/>
      <c r="O23" s="113"/>
      <c r="P23" s="113"/>
    </row>
    <row r="24" spans="1:17" ht="16.5" thickBot="1" x14ac:dyDescent="0.3">
      <c r="A24" s="806"/>
      <c r="B24" s="806"/>
      <c r="C24" s="806"/>
      <c r="D24" s="806"/>
      <c r="E24" s="806"/>
      <c r="F24" s="806"/>
      <c r="G24" s="806"/>
      <c r="H24" s="806"/>
      <c r="I24" s="302"/>
      <c r="J24" s="221"/>
      <c r="K24" s="417">
        <v>4</v>
      </c>
      <c r="L24" s="128"/>
      <c r="M24" s="113"/>
      <c r="N24" s="113"/>
      <c r="O24" s="113"/>
      <c r="P24" s="113"/>
    </row>
    <row r="25" spans="1:17" s="409" customFormat="1" ht="45" customHeight="1" thickTop="1" x14ac:dyDescent="0.2">
      <c r="A25" s="129" t="s">
        <v>6</v>
      </c>
      <c r="B25" s="129" t="s">
        <v>142</v>
      </c>
      <c r="C25" s="129" t="s">
        <v>146</v>
      </c>
      <c r="D25" s="129" t="s">
        <v>145</v>
      </c>
      <c r="E25" s="129" t="s">
        <v>73</v>
      </c>
      <c r="F25" s="129" t="s">
        <v>143</v>
      </c>
      <c r="G25" s="129" t="s">
        <v>206</v>
      </c>
      <c r="H25" s="129" t="s">
        <v>216</v>
      </c>
      <c r="I25" s="129" t="s">
        <v>231</v>
      </c>
      <c r="J25" s="129" t="s">
        <v>230</v>
      </c>
      <c r="K25" s="129" t="s">
        <v>144</v>
      </c>
      <c r="L25" s="57"/>
      <c r="M25" s="18" t="s">
        <v>93</v>
      </c>
      <c r="N25" s="18" t="s">
        <v>94</v>
      </c>
      <c r="O25" s="18" t="s">
        <v>95</v>
      </c>
      <c r="P25" s="19" t="s">
        <v>96</v>
      </c>
    </row>
    <row r="26" spans="1:17" ht="18" customHeight="1" x14ac:dyDescent="0.2">
      <c r="A26" s="418">
        <v>1</v>
      </c>
      <c r="B26" s="135" t="s">
        <v>102</v>
      </c>
      <c r="C26" s="152">
        <v>1</v>
      </c>
      <c r="D26" s="105">
        <v>120</v>
      </c>
      <c r="E26" s="425"/>
      <c r="F26" s="132">
        <f>ROUND((((E26-(E26*F$15))/D26)*C26),2)</f>
        <v>0</v>
      </c>
      <c r="G26" s="132">
        <f>ROUND(((E26*C26*G$15)/D26),2)</f>
        <v>0</v>
      </c>
      <c r="H26" s="133">
        <f>(F26+G26)*$K$24</f>
        <v>0</v>
      </c>
      <c r="I26" s="133">
        <f>H26*$I$15</f>
        <v>0</v>
      </c>
      <c r="J26" s="133">
        <f>ROUND(H26+I26,2)</f>
        <v>0</v>
      </c>
      <c r="K26" s="133">
        <f>ROUND(J26/K$24,2)</f>
        <v>0</v>
      </c>
      <c r="L26" s="103"/>
      <c r="M26" s="109">
        <v>125.95</v>
      </c>
      <c r="N26" s="24"/>
      <c r="O26" s="24"/>
      <c r="P26" s="24">
        <f>AVERAGE(M26:O26)</f>
        <v>125.95</v>
      </c>
      <c r="Q26" s="26"/>
    </row>
    <row r="27" spans="1:17" ht="18" customHeight="1" x14ac:dyDescent="0.25">
      <c r="A27" s="411">
        <v>2</v>
      </c>
      <c r="B27" s="225" t="s">
        <v>101</v>
      </c>
      <c r="C27" s="229">
        <v>1</v>
      </c>
      <c r="D27" s="226">
        <v>120</v>
      </c>
      <c r="E27" s="425"/>
      <c r="F27" s="227">
        <f t="shared" ref="F27:F30" si="4">ROUND((((E27-(E27*F$15))/D27)*C27),2)</f>
        <v>0</v>
      </c>
      <c r="G27" s="227">
        <f t="shared" ref="G27:G30" si="5">ROUND(((E27*C27*G$15)/D27),2)</f>
        <v>0</v>
      </c>
      <c r="H27" s="228">
        <f t="shared" ref="H27:H30" si="6">(F27+G27)*$K$24</f>
        <v>0</v>
      </c>
      <c r="I27" s="228">
        <f>H27*$I$15</f>
        <v>0</v>
      </c>
      <c r="J27" s="228">
        <f t="shared" ref="J27:J28" si="7">ROUND(H27+I27,2)</f>
        <v>0</v>
      </c>
      <c r="K27" s="228">
        <f>ROUND(J27/K$24,2)</f>
        <v>0</v>
      </c>
      <c r="L27" s="412"/>
      <c r="M27" s="419">
        <v>471</v>
      </c>
      <c r="N27" s="28">
        <v>620.96</v>
      </c>
      <c r="O27" s="28"/>
      <c r="P27" s="24">
        <f t="shared" ref="P27:P30" si="8">AVERAGE(M27:O27)</f>
        <v>545.98</v>
      </c>
      <c r="Q27" s="27"/>
    </row>
    <row r="28" spans="1:17" ht="18" customHeight="1" x14ac:dyDescent="0.3">
      <c r="A28" s="418">
        <v>3</v>
      </c>
      <c r="B28" s="135" t="s">
        <v>62</v>
      </c>
      <c r="C28" s="152">
        <v>1</v>
      </c>
      <c r="D28" s="105">
        <v>60</v>
      </c>
      <c r="E28" s="425"/>
      <c r="F28" s="132">
        <f t="shared" si="4"/>
        <v>0</v>
      </c>
      <c r="G28" s="132">
        <f t="shared" si="5"/>
        <v>0</v>
      </c>
      <c r="H28" s="133">
        <f t="shared" si="6"/>
        <v>0</v>
      </c>
      <c r="I28" s="133">
        <f t="shared" ref="I28:I30" si="9">H28*$I$15</f>
        <v>0</v>
      </c>
      <c r="J28" s="133">
        <f t="shared" si="7"/>
        <v>0</v>
      </c>
      <c r="K28" s="133">
        <f t="shared" ref="K28:K30" si="10">ROUND(J28/K$24,2)</f>
        <v>0</v>
      </c>
      <c r="L28" s="111"/>
      <c r="M28" s="29">
        <v>14.57</v>
      </c>
      <c r="N28" s="23"/>
      <c r="O28" s="23"/>
      <c r="P28" s="24">
        <f t="shared" si="8"/>
        <v>14.57</v>
      </c>
      <c r="Q28" s="25"/>
    </row>
    <row r="29" spans="1:17" ht="18" customHeight="1" x14ac:dyDescent="0.2">
      <c r="A29" s="411">
        <v>4</v>
      </c>
      <c r="B29" s="225" t="s">
        <v>99</v>
      </c>
      <c r="C29" s="229">
        <v>1</v>
      </c>
      <c r="D29" s="226">
        <v>60</v>
      </c>
      <c r="E29" s="425"/>
      <c r="F29" s="227">
        <f t="shared" si="4"/>
        <v>0</v>
      </c>
      <c r="G29" s="227">
        <f t="shared" si="5"/>
        <v>0</v>
      </c>
      <c r="H29" s="228">
        <f t="shared" si="6"/>
        <v>0</v>
      </c>
      <c r="I29" s="228">
        <f t="shared" si="9"/>
        <v>0</v>
      </c>
      <c r="J29" s="228">
        <f t="shared" ref="J29:J30" si="11">ROUND(H29+I29,2)</f>
        <v>0</v>
      </c>
      <c r="K29" s="228">
        <f t="shared" si="10"/>
        <v>0</v>
      </c>
      <c r="L29" s="57"/>
      <c r="M29" s="20">
        <v>50.63</v>
      </c>
      <c r="N29" s="20"/>
      <c r="O29" s="20"/>
      <c r="P29" s="24">
        <f t="shared" si="8"/>
        <v>50.63</v>
      </c>
    </row>
    <row r="30" spans="1:17" ht="18" customHeight="1" x14ac:dyDescent="0.25">
      <c r="A30" s="418">
        <v>5</v>
      </c>
      <c r="B30" s="135" t="s">
        <v>100</v>
      </c>
      <c r="C30" s="152">
        <v>1</v>
      </c>
      <c r="D30" s="105">
        <v>60</v>
      </c>
      <c r="E30" s="425"/>
      <c r="F30" s="132">
        <f t="shared" si="4"/>
        <v>0</v>
      </c>
      <c r="G30" s="132">
        <f t="shared" si="5"/>
        <v>0</v>
      </c>
      <c r="H30" s="133">
        <f t="shared" si="6"/>
        <v>0</v>
      </c>
      <c r="I30" s="133">
        <f t="shared" si="9"/>
        <v>0</v>
      </c>
      <c r="J30" s="133">
        <f t="shared" si="11"/>
        <v>0</v>
      </c>
      <c r="K30" s="133">
        <f t="shared" si="10"/>
        <v>0</v>
      </c>
      <c r="L30" s="412"/>
      <c r="M30" s="20">
        <v>174.39</v>
      </c>
      <c r="N30" s="20"/>
      <c r="O30" s="20"/>
      <c r="P30" s="24">
        <f t="shared" si="8"/>
        <v>174.39</v>
      </c>
    </row>
    <row r="31" spans="1:17" ht="18" customHeight="1" x14ac:dyDescent="0.2">
      <c r="A31" s="136"/>
      <c r="B31" s="136"/>
      <c r="C31" s="103"/>
      <c r="D31" s="103"/>
      <c r="E31" s="103"/>
      <c r="F31" s="103"/>
      <c r="G31" s="103"/>
      <c r="H31" s="137">
        <f>SUM(H26:H30)</f>
        <v>0</v>
      </c>
      <c r="I31" s="137">
        <f>SUM(I26:I30)</f>
        <v>0</v>
      </c>
      <c r="J31" s="137">
        <f>SUM(J26:J30)</f>
        <v>0</v>
      </c>
      <c r="K31" s="139">
        <f>SUM(K26:K30)</f>
        <v>0</v>
      </c>
      <c r="L31" s="140"/>
      <c r="M31" s="22"/>
      <c r="N31" s="22"/>
      <c r="O31" s="22"/>
      <c r="P31" s="32"/>
    </row>
    <row r="32" spans="1:17" ht="18" customHeight="1" x14ac:dyDescent="0.2">
      <c r="A32" s="136"/>
      <c r="B32" s="136"/>
      <c r="C32" s="103"/>
      <c r="D32" s="103"/>
      <c r="E32" s="223"/>
      <c r="F32" s="103"/>
      <c r="G32" s="138"/>
      <c r="H32" s="223"/>
      <c r="I32" s="223"/>
      <c r="J32" s="223"/>
      <c r="K32" s="224"/>
      <c r="L32" s="140"/>
      <c r="M32" s="22"/>
      <c r="N32" s="22"/>
      <c r="O32" s="22"/>
      <c r="P32" s="12"/>
    </row>
    <row r="33" spans="1:17" s="409" customFormat="1" ht="30" customHeight="1" thickBot="1" x14ac:dyDescent="0.3">
      <c r="A33" s="126" t="s">
        <v>210</v>
      </c>
      <c r="B33" s="126"/>
      <c r="C33" s="141"/>
      <c r="D33" s="126"/>
      <c r="E33" s="141"/>
      <c r="F33" s="141"/>
      <c r="G33" s="141"/>
      <c r="H33" s="141"/>
      <c r="I33" s="141"/>
      <c r="J33" s="141"/>
      <c r="K33" s="141"/>
      <c r="L33" s="57"/>
      <c r="M33" s="236"/>
      <c r="N33" s="236"/>
      <c r="O33" s="236"/>
      <c r="P33" s="236"/>
    </row>
    <row r="34" spans="1:17" s="409" customFormat="1" ht="45" customHeight="1" thickTop="1" x14ac:dyDescent="0.2">
      <c r="A34" s="129" t="s">
        <v>6</v>
      </c>
      <c r="B34" s="129" t="s">
        <v>142</v>
      </c>
      <c r="C34" s="129" t="s">
        <v>146</v>
      </c>
      <c r="D34" s="129" t="s">
        <v>145</v>
      </c>
      <c r="E34" s="129" t="s">
        <v>73</v>
      </c>
      <c r="F34" s="129" t="s">
        <v>143</v>
      </c>
      <c r="G34" s="129" t="s">
        <v>206</v>
      </c>
      <c r="H34" s="129" t="s">
        <v>216</v>
      </c>
      <c r="I34" s="129" t="s">
        <v>231</v>
      </c>
      <c r="J34" s="129" t="s">
        <v>230</v>
      </c>
      <c r="K34" s="129" t="s">
        <v>144</v>
      </c>
      <c r="L34" s="57"/>
      <c r="M34" s="18" t="s">
        <v>93</v>
      </c>
      <c r="N34" s="18" t="s">
        <v>94</v>
      </c>
      <c r="O34" s="18" t="s">
        <v>95</v>
      </c>
      <c r="P34" s="19" t="s">
        <v>96</v>
      </c>
    </row>
    <row r="35" spans="1:17" ht="18" customHeight="1" x14ac:dyDescent="0.2">
      <c r="A35" s="131">
        <v>1</v>
      </c>
      <c r="B35" s="134" t="s">
        <v>127</v>
      </c>
      <c r="C35" s="142">
        <v>1</v>
      </c>
      <c r="D35" s="131">
        <v>60</v>
      </c>
      <c r="E35" s="425"/>
      <c r="F35" s="132">
        <f t="shared" ref="F35:F42" si="12">ROUND((((E35-(E35*F$15))/D35)*C35),2)</f>
        <v>0</v>
      </c>
      <c r="G35" s="132">
        <f t="shared" ref="G35:G42" si="13">ROUND(((E35*C35*G$15)/D35),2)</f>
        <v>0</v>
      </c>
      <c r="H35" s="133">
        <f t="shared" ref="H35:H44" si="14">(F35+G35)*$K$15</f>
        <v>0</v>
      </c>
      <c r="I35" s="133">
        <f>H35*$I$15</f>
        <v>0</v>
      </c>
      <c r="J35" s="133">
        <f>ROUND(H35+I35,2)</f>
        <v>0</v>
      </c>
      <c r="K35" s="133">
        <f>ROUND(J35/K$15,2)</f>
        <v>0</v>
      </c>
      <c r="L35" s="57"/>
      <c r="M35" s="20"/>
      <c r="N35" s="20"/>
      <c r="O35" s="20"/>
      <c r="P35" s="21">
        <f>ROUND((IF(AND(M35="",N35="",O35="")=TRUE,0,AVERAGE(M35:O35))),2)</f>
        <v>0</v>
      </c>
    </row>
    <row r="36" spans="1:17" ht="18" customHeight="1" x14ac:dyDescent="0.2">
      <c r="A36" s="131">
        <v>2</v>
      </c>
      <c r="B36" s="134" t="s">
        <v>121</v>
      </c>
      <c r="C36" s="142">
        <v>1</v>
      </c>
      <c r="D36" s="131">
        <v>60</v>
      </c>
      <c r="E36" s="425"/>
      <c r="F36" s="132">
        <f t="shared" si="12"/>
        <v>0</v>
      </c>
      <c r="G36" s="132">
        <f t="shared" si="13"/>
        <v>0</v>
      </c>
      <c r="H36" s="133">
        <f t="shared" si="14"/>
        <v>0</v>
      </c>
      <c r="I36" s="228">
        <f>H36*$I$15</f>
        <v>0</v>
      </c>
      <c r="J36" s="228">
        <f t="shared" ref="J36:J37" si="15">ROUND(H36+I36,2)</f>
        <v>0</v>
      </c>
      <c r="K36" s="228">
        <f>ROUND(J36/K$15,2)</f>
        <v>0</v>
      </c>
      <c r="L36" s="57"/>
      <c r="M36" s="20">
        <v>143.34</v>
      </c>
      <c r="N36" s="20"/>
      <c r="O36" s="20"/>
      <c r="P36" s="21">
        <f t="shared" ref="P36:P44" si="16">ROUND((IF(AND(M36="",N36="",O36="")=TRUE,0,AVERAGE(M36:O36))),2)</f>
        <v>143.34</v>
      </c>
    </row>
    <row r="37" spans="1:17" ht="18" customHeight="1" x14ac:dyDescent="0.25">
      <c r="A37" s="131">
        <v>3</v>
      </c>
      <c r="B37" s="134" t="s">
        <v>122</v>
      </c>
      <c r="C37" s="142">
        <v>1</v>
      </c>
      <c r="D37" s="131">
        <v>60</v>
      </c>
      <c r="E37" s="425"/>
      <c r="F37" s="132">
        <f t="shared" si="12"/>
        <v>0</v>
      </c>
      <c r="G37" s="132">
        <f t="shared" si="13"/>
        <v>0</v>
      </c>
      <c r="H37" s="133">
        <f t="shared" si="14"/>
        <v>0</v>
      </c>
      <c r="I37" s="133">
        <f t="shared" ref="I37:I44" si="17">H37*$I$15</f>
        <v>0</v>
      </c>
      <c r="J37" s="133">
        <f t="shared" si="15"/>
        <v>0</v>
      </c>
      <c r="K37" s="133">
        <f t="shared" ref="K37:K44" si="18">ROUND(J37/K$15,2)</f>
        <v>0</v>
      </c>
      <c r="L37" s="412"/>
      <c r="M37" s="20">
        <v>32.69</v>
      </c>
      <c r="N37" s="20">
        <v>25.99</v>
      </c>
      <c r="O37" s="20">
        <v>14.83</v>
      </c>
      <c r="P37" s="21">
        <f t="shared" si="16"/>
        <v>24.5</v>
      </c>
    </row>
    <row r="38" spans="1:17" ht="18" customHeight="1" x14ac:dyDescent="0.25">
      <c r="A38" s="131">
        <v>4</v>
      </c>
      <c r="B38" s="134" t="s">
        <v>128</v>
      </c>
      <c r="C38" s="142">
        <v>1</v>
      </c>
      <c r="D38" s="131">
        <v>60</v>
      </c>
      <c r="E38" s="425"/>
      <c r="F38" s="132">
        <f t="shared" si="12"/>
        <v>0</v>
      </c>
      <c r="G38" s="132">
        <f t="shared" si="13"/>
        <v>0</v>
      </c>
      <c r="H38" s="133">
        <f t="shared" si="14"/>
        <v>0</v>
      </c>
      <c r="I38" s="228">
        <f t="shared" si="17"/>
        <v>0</v>
      </c>
      <c r="J38" s="228">
        <f t="shared" ref="J38:J45" si="19">ROUND(H38+I38,2)</f>
        <v>0</v>
      </c>
      <c r="K38" s="228">
        <f t="shared" si="18"/>
        <v>0</v>
      </c>
      <c r="L38" s="412"/>
      <c r="M38" s="20">
        <v>43.33</v>
      </c>
      <c r="N38" s="20"/>
      <c r="O38" s="20"/>
      <c r="P38" s="21">
        <f t="shared" si="16"/>
        <v>43.33</v>
      </c>
    </row>
    <row r="39" spans="1:17" ht="18" customHeight="1" x14ac:dyDescent="0.25">
      <c r="A39" s="131">
        <v>5</v>
      </c>
      <c r="B39" s="134" t="s">
        <v>123</v>
      </c>
      <c r="C39" s="142">
        <v>1</v>
      </c>
      <c r="D39" s="131">
        <v>60</v>
      </c>
      <c r="E39" s="425"/>
      <c r="F39" s="132">
        <f t="shared" si="12"/>
        <v>0</v>
      </c>
      <c r="G39" s="132">
        <f t="shared" si="13"/>
        <v>0</v>
      </c>
      <c r="H39" s="133">
        <f t="shared" si="14"/>
        <v>0</v>
      </c>
      <c r="I39" s="133">
        <f t="shared" si="17"/>
        <v>0</v>
      </c>
      <c r="J39" s="133">
        <f t="shared" si="19"/>
        <v>0</v>
      </c>
      <c r="K39" s="133">
        <f t="shared" si="18"/>
        <v>0</v>
      </c>
      <c r="L39" s="412"/>
      <c r="M39" s="419">
        <v>21.58</v>
      </c>
      <c r="N39" s="28">
        <v>16.59</v>
      </c>
      <c r="O39" s="28"/>
      <c r="P39" s="21">
        <f t="shared" si="16"/>
        <v>19.09</v>
      </c>
      <c r="Q39" s="27"/>
    </row>
    <row r="40" spans="1:17" ht="18" customHeight="1" x14ac:dyDescent="0.3">
      <c r="A40" s="131">
        <v>6</v>
      </c>
      <c r="B40" s="134" t="s">
        <v>124</v>
      </c>
      <c r="C40" s="142">
        <v>1</v>
      </c>
      <c r="D40" s="131">
        <v>60</v>
      </c>
      <c r="E40" s="425"/>
      <c r="F40" s="132">
        <f t="shared" si="12"/>
        <v>0</v>
      </c>
      <c r="G40" s="132">
        <f t="shared" si="13"/>
        <v>0</v>
      </c>
      <c r="H40" s="133">
        <f t="shared" si="14"/>
        <v>0</v>
      </c>
      <c r="I40" s="228">
        <f t="shared" si="17"/>
        <v>0</v>
      </c>
      <c r="J40" s="228">
        <f t="shared" si="19"/>
        <v>0</v>
      </c>
      <c r="K40" s="228">
        <f t="shared" si="18"/>
        <v>0</v>
      </c>
      <c r="L40" s="111"/>
      <c r="M40" s="29">
        <v>13.39</v>
      </c>
      <c r="N40" s="23"/>
      <c r="O40" s="23"/>
      <c r="P40" s="21">
        <f t="shared" si="16"/>
        <v>13.39</v>
      </c>
      <c r="Q40" s="25"/>
    </row>
    <row r="41" spans="1:17" ht="18" customHeight="1" x14ac:dyDescent="0.2">
      <c r="A41" s="131">
        <v>7</v>
      </c>
      <c r="B41" s="134" t="s">
        <v>125</v>
      </c>
      <c r="C41" s="142">
        <v>1</v>
      </c>
      <c r="D41" s="131">
        <v>60</v>
      </c>
      <c r="E41" s="425"/>
      <c r="F41" s="132">
        <f t="shared" si="12"/>
        <v>0</v>
      </c>
      <c r="G41" s="132">
        <f t="shared" si="13"/>
        <v>0</v>
      </c>
      <c r="H41" s="133">
        <f t="shared" si="14"/>
        <v>0</v>
      </c>
      <c r="I41" s="133">
        <f t="shared" si="17"/>
        <v>0</v>
      </c>
      <c r="J41" s="133">
        <f t="shared" si="19"/>
        <v>0</v>
      </c>
      <c r="K41" s="133">
        <f t="shared" si="18"/>
        <v>0</v>
      </c>
      <c r="L41" s="103"/>
      <c r="M41" s="109">
        <v>47.41</v>
      </c>
      <c r="N41" s="24"/>
      <c r="O41" s="24"/>
      <c r="P41" s="21">
        <f t="shared" si="16"/>
        <v>47.41</v>
      </c>
      <c r="Q41" s="26"/>
    </row>
    <row r="42" spans="1:17" ht="18" customHeight="1" x14ac:dyDescent="0.25">
      <c r="A42" s="131">
        <v>8</v>
      </c>
      <c r="B42" s="134" t="s">
        <v>129</v>
      </c>
      <c r="C42" s="131">
        <v>1</v>
      </c>
      <c r="D42" s="131">
        <v>60</v>
      </c>
      <c r="E42" s="425"/>
      <c r="F42" s="132">
        <f t="shared" si="12"/>
        <v>0</v>
      </c>
      <c r="G42" s="132">
        <f t="shared" si="13"/>
        <v>0</v>
      </c>
      <c r="H42" s="133">
        <f t="shared" si="14"/>
        <v>0</v>
      </c>
      <c r="I42" s="228">
        <f t="shared" si="17"/>
        <v>0</v>
      </c>
      <c r="J42" s="228">
        <f t="shared" si="19"/>
        <v>0</v>
      </c>
      <c r="K42" s="228">
        <f t="shared" si="18"/>
        <v>0</v>
      </c>
      <c r="L42" s="412"/>
      <c r="M42" s="419">
        <v>34.380000000000003</v>
      </c>
      <c r="N42" s="28"/>
      <c r="O42" s="28"/>
      <c r="P42" s="21">
        <f t="shared" si="16"/>
        <v>34.380000000000003</v>
      </c>
      <c r="Q42" s="27"/>
    </row>
    <row r="43" spans="1:17" ht="18" customHeight="1" x14ac:dyDescent="0.3">
      <c r="A43" s="426"/>
      <c r="B43" s="427"/>
      <c r="C43" s="426"/>
      <c r="D43" s="426"/>
      <c r="E43" s="425">
        <f t="shared" ref="E43:E44" si="20">P43</f>
        <v>0</v>
      </c>
      <c r="F43" s="132">
        <f>IFERROR(ROUND((((E43-(E43*F$15))/D43)*C43),2),0)</f>
        <v>0</v>
      </c>
      <c r="G43" s="132">
        <f>IFERROR(ROUND(((E43*C43*G$15)/D43),2),0)</f>
        <v>0</v>
      </c>
      <c r="H43" s="133">
        <f t="shared" si="14"/>
        <v>0</v>
      </c>
      <c r="I43" s="133">
        <f t="shared" si="17"/>
        <v>0</v>
      </c>
      <c r="J43" s="133">
        <f t="shared" si="19"/>
        <v>0</v>
      </c>
      <c r="K43" s="133">
        <f t="shared" si="18"/>
        <v>0</v>
      </c>
      <c r="L43" s="111"/>
      <c r="M43" s="29"/>
      <c r="N43" s="23"/>
      <c r="O43" s="23"/>
      <c r="P43" s="21">
        <f t="shared" si="16"/>
        <v>0</v>
      </c>
      <c r="Q43" s="25"/>
    </row>
    <row r="44" spans="1:17" ht="18" customHeight="1" x14ac:dyDescent="0.2">
      <c r="A44" s="428"/>
      <c r="B44" s="429"/>
      <c r="C44" s="426"/>
      <c r="D44" s="426"/>
      <c r="E44" s="425">
        <f t="shared" si="20"/>
        <v>0</v>
      </c>
      <c r="F44" s="132">
        <f>IFERROR(ROUND((((E44-(E44*F$15))/D44)*C44),2),0)</f>
        <v>0</v>
      </c>
      <c r="G44" s="132">
        <f>IFERROR(ROUND(((E44*C44*G$15)/D44),2),0)</f>
        <v>0</v>
      </c>
      <c r="H44" s="133">
        <f t="shared" si="14"/>
        <v>0</v>
      </c>
      <c r="I44" s="228">
        <f t="shared" si="17"/>
        <v>0</v>
      </c>
      <c r="J44" s="228">
        <f t="shared" si="19"/>
        <v>0</v>
      </c>
      <c r="K44" s="228">
        <f t="shared" si="18"/>
        <v>0</v>
      </c>
      <c r="L44" s="103"/>
      <c r="M44" s="109"/>
      <c r="N44" s="24"/>
      <c r="O44" s="24"/>
      <c r="P44" s="21">
        <f t="shared" si="16"/>
        <v>0</v>
      </c>
      <c r="Q44" s="26"/>
    </row>
    <row r="45" spans="1:17" ht="18" customHeight="1" x14ac:dyDescent="0.2">
      <c r="A45" s="136"/>
      <c r="B45" s="136"/>
      <c r="C45" s="103"/>
      <c r="D45" s="103"/>
      <c r="E45" s="103"/>
      <c r="F45" s="103"/>
      <c r="G45" s="103"/>
      <c r="H45" s="137">
        <f>SUM(H35:H44)</f>
        <v>0</v>
      </c>
      <c r="I45" s="137">
        <f>SUM(I35:I44)</f>
        <v>0</v>
      </c>
      <c r="J45" s="137">
        <f t="shared" si="19"/>
        <v>0</v>
      </c>
      <c r="K45" s="139">
        <f>SUM(K35:K44)</f>
        <v>0</v>
      </c>
      <c r="L45" s="140"/>
      <c r="M45" s="22"/>
      <c r="N45" s="22"/>
      <c r="O45" s="22"/>
      <c r="P45" s="32"/>
    </row>
    <row r="46" spans="1:17" ht="18" customHeight="1" x14ac:dyDescent="0.2">
      <c r="A46" s="136"/>
      <c r="B46" s="136"/>
      <c r="C46" s="103"/>
      <c r="D46" s="103"/>
      <c r="E46" s="223"/>
      <c r="F46" s="103"/>
      <c r="G46" s="138"/>
      <c r="H46" s="223"/>
      <c r="I46" s="223"/>
      <c r="J46" s="223"/>
      <c r="K46" s="224"/>
      <c r="L46" s="140"/>
      <c r="M46" s="22"/>
      <c r="N46" s="22"/>
      <c r="O46" s="22"/>
      <c r="P46" s="12"/>
    </row>
    <row r="47" spans="1:17" ht="30" customHeight="1" thickBot="1" x14ac:dyDescent="0.3">
      <c r="A47" s="148" t="s">
        <v>224</v>
      </c>
      <c r="B47" s="148"/>
      <c r="C47" s="149"/>
      <c r="D47" s="149"/>
      <c r="E47" s="150"/>
      <c r="F47" s="150"/>
      <c r="G47" s="150"/>
      <c r="H47" s="151"/>
      <c r="I47" s="151"/>
      <c r="J47" s="151"/>
      <c r="K47" s="151"/>
      <c r="L47" s="103"/>
    </row>
    <row r="48" spans="1:17" s="409" customFormat="1" ht="45" customHeight="1" thickTop="1" x14ac:dyDescent="0.2">
      <c r="A48" s="129" t="s">
        <v>6</v>
      </c>
      <c r="B48" s="809" t="s">
        <v>142</v>
      </c>
      <c r="C48" s="810"/>
      <c r="D48" s="129" t="s">
        <v>61</v>
      </c>
      <c r="E48" s="129" t="s">
        <v>73</v>
      </c>
      <c r="F48" s="129" t="s">
        <v>226</v>
      </c>
      <c r="G48" s="129" t="s">
        <v>235</v>
      </c>
      <c r="H48" s="129" t="s">
        <v>231</v>
      </c>
      <c r="I48" s="129" t="s">
        <v>236</v>
      </c>
      <c r="J48" s="129" t="s">
        <v>237</v>
      </c>
      <c r="K48" s="129" t="s">
        <v>144</v>
      </c>
      <c r="L48" s="57"/>
      <c r="M48" s="18" t="s">
        <v>93</v>
      </c>
      <c r="N48" s="18" t="s">
        <v>94</v>
      </c>
      <c r="O48" s="18" t="s">
        <v>95</v>
      </c>
      <c r="P48" s="19" t="s">
        <v>96</v>
      </c>
    </row>
    <row r="49" spans="1:16" ht="18" customHeight="1" x14ac:dyDescent="0.2">
      <c r="A49" s="142">
        <v>1</v>
      </c>
      <c r="B49" s="811" t="s">
        <v>66</v>
      </c>
      <c r="C49" s="812"/>
      <c r="D49" s="142">
        <v>1</v>
      </c>
      <c r="E49" s="425"/>
      <c r="F49" s="132">
        <f>E49*$G$15</f>
        <v>0</v>
      </c>
      <c r="G49" s="132">
        <f>E49+F49</f>
        <v>0</v>
      </c>
      <c r="H49" s="133">
        <f>G49*$I$15</f>
        <v>0</v>
      </c>
      <c r="I49" s="133">
        <f>ROUND(G49+H49,2)</f>
        <v>0</v>
      </c>
      <c r="J49" s="133">
        <f>I49*$K$15</f>
        <v>0</v>
      </c>
      <c r="K49" s="237">
        <f>I49/$C$15</f>
        <v>0</v>
      </c>
      <c r="L49" s="103"/>
      <c r="M49" s="20"/>
      <c r="N49" s="20"/>
      <c r="O49" s="20"/>
      <c r="P49" s="21">
        <f>ROUND((IF(AND(M49="",N49="",O49="")=TRUE,0,AVERAGE(M49:O49))),2)</f>
        <v>0</v>
      </c>
    </row>
    <row r="50" spans="1:16" ht="18" customHeight="1" x14ac:dyDescent="0.2">
      <c r="A50" s="229">
        <v>2</v>
      </c>
      <c r="B50" s="813" t="s">
        <v>67</v>
      </c>
      <c r="C50" s="814"/>
      <c r="D50" s="229">
        <v>1</v>
      </c>
      <c r="E50" s="425"/>
      <c r="F50" s="227">
        <f t="shared" ref="F50:F52" si="21">E50*$G$15</f>
        <v>0</v>
      </c>
      <c r="G50" s="227">
        <f t="shared" ref="G50:G52" si="22">E50+F50</f>
        <v>0</v>
      </c>
      <c r="H50" s="228">
        <f>G50*$I$15</f>
        <v>0</v>
      </c>
      <c r="I50" s="228">
        <f t="shared" ref="I50:I52" si="23">ROUND(G50+H50,2)</f>
        <v>0</v>
      </c>
      <c r="J50" s="228">
        <f t="shared" ref="J50:J52" si="24">I50*$K$15</f>
        <v>0</v>
      </c>
      <c r="K50" s="238">
        <f t="shared" ref="K50:K52" si="25">I50/$C$15</f>
        <v>0</v>
      </c>
      <c r="L50" s="103"/>
      <c r="M50" s="20"/>
      <c r="N50" s="20"/>
      <c r="O50" s="20"/>
      <c r="P50" s="21">
        <f>ROUND((IF(AND(M50="",N50="",O50="")=TRUE,0,AVERAGE(M50:O50))),2)</f>
        <v>0</v>
      </c>
    </row>
    <row r="51" spans="1:16" ht="32.1" customHeight="1" x14ac:dyDescent="0.2">
      <c r="A51" s="152">
        <v>3</v>
      </c>
      <c r="B51" s="815" t="s">
        <v>228</v>
      </c>
      <c r="C51" s="816"/>
      <c r="D51" s="152">
        <v>1</v>
      </c>
      <c r="E51" s="425"/>
      <c r="F51" s="132">
        <f t="shared" si="21"/>
        <v>0</v>
      </c>
      <c r="G51" s="132">
        <f t="shared" si="22"/>
        <v>0</v>
      </c>
      <c r="H51" s="133">
        <f>G51*$I$15</f>
        <v>0</v>
      </c>
      <c r="I51" s="133">
        <f t="shared" si="23"/>
        <v>0</v>
      </c>
      <c r="J51" s="133">
        <f t="shared" si="24"/>
        <v>0</v>
      </c>
      <c r="K51" s="237">
        <f t="shared" si="25"/>
        <v>0</v>
      </c>
      <c r="L51" s="103"/>
      <c r="M51" s="20"/>
      <c r="N51" s="20"/>
      <c r="O51" s="20"/>
      <c r="P51" s="21">
        <f>ROUND((IF(AND(M51="",N51="",O51="")=TRUE,0,AVERAGE(M51:O51))),2)</f>
        <v>0</v>
      </c>
    </row>
    <row r="52" spans="1:16" ht="18" customHeight="1" x14ac:dyDescent="0.2">
      <c r="A52" s="226">
        <v>4</v>
      </c>
      <c r="B52" s="817" t="s">
        <v>98</v>
      </c>
      <c r="C52" s="818"/>
      <c r="D52" s="229">
        <v>1</v>
      </c>
      <c r="E52" s="425"/>
      <c r="F52" s="227">
        <f t="shared" si="21"/>
        <v>0</v>
      </c>
      <c r="G52" s="227">
        <f t="shared" si="22"/>
        <v>0</v>
      </c>
      <c r="H52" s="228">
        <f>G52*$I$15</f>
        <v>0</v>
      </c>
      <c r="I52" s="228">
        <f t="shared" si="23"/>
        <v>0</v>
      </c>
      <c r="J52" s="228">
        <f t="shared" si="24"/>
        <v>0</v>
      </c>
      <c r="K52" s="238">
        <f t="shared" si="25"/>
        <v>0</v>
      </c>
      <c r="L52" s="103"/>
      <c r="M52" s="20"/>
      <c r="N52" s="20"/>
      <c r="O52" s="20"/>
      <c r="P52" s="21">
        <f>ROUND((IF(AND(M52="",N52="",O52="")=TRUE,0,AVERAGE(M52:O52))),2)</f>
        <v>0</v>
      </c>
    </row>
    <row r="53" spans="1:16" ht="18" customHeight="1" x14ac:dyDescent="0.2">
      <c r="A53" s="145"/>
      <c r="B53" s="145"/>
      <c r="C53" s="146"/>
      <c r="D53" s="146"/>
      <c r="E53" s="147"/>
      <c r="F53" s="147"/>
      <c r="G53" s="147"/>
      <c r="H53" s="247"/>
      <c r="I53" s="247"/>
      <c r="J53" s="240"/>
      <c r="K53" s="239">
        <f>SUM(K49:K52)</f>
        <v>0</v>
      </c>
      <c r="L53" s="103"/>
      <c r="P53" s="420"/>
    </row>
    <row r="54" spans="1:16" ht="18" customHeight="1" thickBot="1" x14ac:dyDescent="0.25">
      <c r="A54" s="145"/>
      <c r="B54" s="145"/>
      <c r="C54" s="146"/>
      <c r="D54" s="146"/>
      <c r="E54" s="147"/>
      <c r="F54" s="147"/>
      <c r="G54" s="147"/>
      <c r="H54" s="248"/>
      <c r="I54" s="248"/>
      <c r="J54" s="248"/>
      <c r="K54" s="249"/>
      <c r="L54" s="103"/>
      <c r="P54" s="7"/>
    </row>
    <row r="55" spans="1:16" ht="20.100000000000001" customHeight="1" thickBot="1" x14ac:dyDescent="0.25">
      <c r="A55" s="145"/>
      <c r="B55" s="145"/>
      <c r="C55" s="146"/>
      <c r="D55" s="807" t="s">
        <v>239</v>
      </c>
      <c r="E55" s="807"/>
      <c r="F55" s="807"/>
      <c r="G55" s="807"/>
      <c r="H55" s="807"/>
      <c r="I55" s="807"/>
      <c r="J55" s="807"/>
      <c r="K55" s="250">
        <f>K21+K31+K45+K53</f>
        <v>0</v>
      </c>
      <c r="L55" s="103"/>
      <c r="P55" s="7"/>
    </row>
    <row r="56" spans="1:16" ht="20.100000000000001" customHeight="1" thickBot="1" x14ac:dyDescent="0.25">
      <c r="A56" s="145"/>
      <c r="B56" s="145"/>
      <c r="C56" s="146"/>
      <c r="D56" s="808" t="s">
        <v>240</v>
      </c>
      <c r="E56" s="808"/>
      <c r="F56" s="808"/>
      <c r="G56" s="808"/>
      <c r="H56" s="808"/>
      <c r="I56" s="808"/>
      <c r="J56" s="808"/>
      <c r="K56" s="250">
        <f>K21+K45+K53</f>
        <v>0</v>
      </c>
      <c r="L56" s="103"/>
      <c r="P56" s="7"/>
    </row>
    <row r="57" spans="1:16" ht="20.100000000000001" customHeight="1" thickBot="1" x14ac:dyDescent="0.25">
      <c r="A57" s="145"/>
      <c r="B57" s="145"/>
      <c r="C57" s="146"/>
      <c r="D57" s="808" t="s">
        <v>241</v>
      </c>
      <c r="E57" s="808"/>
      <c r="F57" s="808"/>
      <c r="G57" s="808"/>
      <c r="H57" s="808"/>
      <c r="I57" s="808"/>
      <c r="J57" s="808"/>
      <c r="K57" s="250">
        <f>K21+K45+K53</f>
        <v>0</v>
      </c>
      <c r="L57" s="103"/>
      <c r="P57" s="7"/>
    </row>
    <row r="58" spans="1:16" ht="30" customHeight="1" thickBot="1" x14ac:dyDescent="0.3">
      <c r="A58" s="126" t="s">
        <v>222</v>
      </c>
      <c r="B58" s="126"/>
      <c r="C58" s="143"/>
      <c r="D58" s="143"/>
      <c r="E58" s="144"/>
      <c r="F58" s="144"/>
      <c r="G58" s="144"/>
      <c r="H58" s="144"/>
      <c r="I58" s="144"/>
      <c r="J58" s="144"/>
      <c r="K58" s="144"/>
      <c r="L58" s="103"/>
      <c r="M58" s="25"/>
      <c r="N58" s="25"/>
      <c r="O58" s="25"/>
      <c r="P58" s="25"/>
    </row>
    <row r="59" spans="1:16" ht="16.5" thickTop="1" x14ac:dyDescent="0.25">
      <c r="A59" s="804"/>
      <c r="B59" s="805"/>
      <c r="C59" s="805"/>
      <c r="D59" s="805"/>
      <c r="E59" s="805"/>
      <c r="F59" s="805"/>
      <c r="G59" s="805"/>
      <c r="H59" s="805"/>
      <c r="I59" s="414"/>
      <c r="J59" s="415"/>
      <c r="K59" s="416" t="s">
        <v>148</v>
      </c>
      <c r="L59" s="128"/>
      <c r="M59" s="113"/>
      <c r="N59" s="113"/>
      <c r="O59" s="113"/>
      <c r="P59" s="113"/>
    </row>
    <row r="60" spans="1:16" ht="16.5" thickBot="1" x14ac:dyDescent="0.3">
      <c r="A60" s="806"/>
      <c r="B60" s="806"/>
      <c r="C60" s="806"/>
      <c r="D60" s="806"/>
      <c r="E60" s="806"/>
      <c r="F60" s="806"/>
      <c r="G60" s="806"/>
      <c r="H60" s="806"/>
      <c r="I60" s="244"/>
      <c r="J60" s="221"/>
      <c r="K60" s="417">
        <v>5</v>
      </c>
      <c r="L60" s="128"/>
      <c r="M60" s="113"/>
      <c r="N60" s="113"/>
      <c r="O60" s="113"/>
      <c r="P60" s="113"/>
    </row>
    <row r="61" spans="1:16" s="409" customFormat="1" ht="45" customHeight="1" thickTop="1" x14ac:dyDescent="0.2">
      <c r="A61" s="129" t="s">
        <v>6</v>
      </c>
      <c r="B61" s="794" t="s">
        <v>142</v>
      </c>
      <c r="C61" s="795"/>
      <c r="D61" s="796"/>
      <c r="E61" s="230" t="s">
        <v>73</v>
      </c>
      <c r="F61" s="233" t="s">
        <v>218</v>
      </c>
      <c r="G61" s="230" t="s">
        <v>231</v>
      </c>
      <c r="H61" s="233" t="s">
        <v>232</v>
      </c>
      <c r="I61" s="129" t="s">
        <v>217</v>
      </c>
      <c r="J61" s="129" t="s">
        <v>104</v>
      </c>
      <c r="K61" s="129" t="s">
        <v>215</v>
      </c>
      <c r="L61" s="57"/>
      <c r="M61" s="18" t="s">
        <v>93</v>
      </c>
      <c r="N61" s="18" t="s">
        <v>94</v>
      </c>
      <c r="O61" s="18" t="s">
        <v>95</v>
      </c>
      <c r="P61" s="19" t="s">
        <v>96</v>
      </c>
    </row>
    <row r="62" spans="1:16" ht="18" customHeight="1" x14ac:dyDescent="0.2">
      <c r="A62" s="413">
        <v>1</v>
      </c>
      <c r="B62" s="797" t="s">
        <v>103</v>
      </c>
      <c r="C62" s="798"/>
      <c r="D62" s="799"/>
      <c r="E62" s="425"/>
      <c r="F62" s="234">
        <v>1</v>
      </c>
      <c r="G62" s="133">
        <f>E62*$I$15</f>
        <v>0</v>
      </c>
      <c r="H62" s="232">
        <f>E62+G62</f>
        <v>0</v>
      </c>
      <c r="I62" s="234">
        <f>K60</f>
        <v>5</v>
      </c>
      <c r="J62" s="133">
        <f>H62*I62</f>
        <v>0</v>
      </c>
      <c r="K62" s="237">
        <f>H62</f>
        <v>0</v>
      </c>
      <c r="L62" s="103"/>
      <c r="M62" s="20"/>
      <c r="N62" s="20"/>
      <c r="O62" s="20"/>
      <c r="P62" s="21">
        <f>ROUND((IF(AND(M62="",N62="",O62="")=TRUE,0,AVERAGE(M62:O62))),2)</f>
        <v>0</v>
      </c>
    </row>
    <row r="63" spans="1:16" ht="18" customHeight="1" x14ac:dyDescent="0.2">
      <c r="A63" s="145"/>
      <c r="B63" s="145"/>
      <c r="C63" s="146"/>
      <c r="D63" s="146"/>
      <c r="E63" s="147"/>
      <c r="F63" s="147"/>
      <c r="G63" s="147"/>
      <c r="H63" s="103"/>
      <c r="I63" s="103"/>
      <c r="J63" s="103"/>
      <c r="K63" s="139">
        <f>K62</f>
        <v>0</v>
      </c>
      <c r="L63" s="103"/>
      <c r="P63" s="420"/>
    </row>
    <row r="64" spans="1:16" ht="18" customHeight="1" x14ac:dyDescent="0.2">
      <c r="A64" s="136"/>
      <c r="B64" s="136"/>
      <c r="C64" s="103"/>
      <c r="D64" s="103"/>
      <c r="E64" s="223"/>
      <c r="F64" s="246"/>
      <c r="G64" s="138"/>
      <c r="H64" s="223"/>
      <c r="I64" s="223"/>
      <c r="J64" s="223"/>
      <c r="K64" s="224"/>
      <c r="L64" s="140"/>
      <c r="M64" s="22"/>
      <c r="N64" s="22"/>
      <c r="O64" s="22"/>
      <c r="P64" s="12"/>
    </row>
    <row r="65" spans="1:16" s="409" customFormat="1" ht="30" customHeight="1" thickBot="1" x14ac:dyDescent="0.3">
      <c r="A65" s="126" t="s">
        <v>223</v>
      </c>
      <c r="B65" s="126"/>
      <c r="C65" s="141"/>
      <c r="D65" s="126"/>
      <c r="E65" s="141"/>
      <c r="F65" s="141"/>
      <c r="G65" s="141"/>
      <c r="H65" s="141"/>
      <c r="I65" s="141"/>
      <c r="J65" s="141"/>
      <c r="K65" s="141"/>
      <c r="L65" s="57"/>
      <c r="M65" s="236"/>
      <c r="N65" s="236"/>
      <c r="O65" s="236"/>
      <c r="P65" s="236"/>
    </row>
    <row r="66" spans="1:16" s="409" customFormat="1" ht="45" customHeight="1" thickTop="1" x14ac:dyDescent="0.2">
      <c r="A66" s="235" t="s">
        <v>6</v>
      </c>
      <c r="B66" s="838" t="s">
        <v>142</v>
      </c>
      <c r="C66" s="839"/>
      <c r="D66" s="235" t="s">
        <v>229</v>
      </c>
      <c r="E66" s="235" t="s">
        <v>227</v>
      </c>
      <c r="F66" s="230" t="s">
        <v>231</v>
      </c>
      <c r="G66" s="233" t="s">
        <v>233</v>
      </c>
      <c r="H66" s="129" t="s">
        <v>219</v>
      </c>
      <c r="I66" s="129" t="s">
        <v>234</v>
      </c>
      <c r="J66" s="129" t="s">
        <v>225</v>
      </c>
      <c r="K66" s="129" t="s">
        <v>144</v>
      </c>
      <c r="L66" s="57"/>
      <c r="M66" s="18" t="s">
        <v>93</v>
      </c>
      <c r="N66" s="18" t="s">
        <v>94</v>
      </c>
      <c r="O66" s="18" t="s">
        <v>95</v>
      </c>
      <c r="P66" s="19" t="s">
        <v>96</v>
      </c>
    </row>
    <row r="67" spans="1:16" ht="32.1" customHeight="1" x14ac:dyDescent="0.2">
      <c r="A67" s="131">
        <v>1</v>
      </c>
      <c r="B67" s="797" t="s">
        <v>221</v>
      </c>
      <c r="C67" s="799"/>
      <c r="D67" s="131">
        <v>1</v>
      </c>
      <c r="E67" s="425"/>
      <c r="F67" s="133">
        <f>E67*$I$15</f>
        <v>0</v>
      </c>
      <c r="G67" s="133">
        <f>ROUND(E67+F67,2)</f>
        <v>0</v>
      </c>
      <c r="H67" s="231">
        <v>30</v>
      </c>
      <c r="I67" s="245">
        <f>ROUND((G67/12)*30,2)</f>
        <v>0</v>
      </c>
      <c r="J67" s="133">
        <f>ROUND(I67/$K$15,2)</f>
        <v>0</v>
      </c>
      <c r="K67" s="237">
        <f>ROUND(J67/H67,2)</f>
        <v>0</v>
      </c>
      <c r="L67" s="103"/>
      <c r="M67" s="20">
        <v>179.75</v>
      </c>
      <c r="N67" s="20">
        <f>(302/3)+58.46</f>
        <v>159.12666666666667</v>
      </c>
      <c r="O67" s="20"/>
      <c r="P67" s="21">
        <f>ROUND((IF(AND(M67="",N67="",O67="")=TRUE,0,AVERAGE(M67:O67))),2)</f>
        <v>169.44</v>
      </c>
    </row>
    <row r="68" spans="1:16" ht="18" customHeight="1" x14ac:dyDescent="0.2">
      <c r="A68" s="145"/>
      <c r="B68" s="145"/>
      <c r="C68" s="146"/>
      <c r="D68" s="146"/>
      <c r="E68" s="147"/>
      <c r="F68" s="147"/>
      <c r="G68" s="147"/>
      <c r="H68" s="138"/>
      <c r="I68" s="138"/>
      <c r="J68" s="138"/>
      <c r="K68" s="139">
        <f>K67</f>
        <v>0</v>
      </c>
      <c r="L68" s="103"/>
      <c r="M68" s="421"/>
      <c r="P68" s="420"/>
    </row>
    <row r="69" spans="1:16" ht="18" customHeight="1" thickBot="1" x14ac:dyDescent="0.25">
      <c r="A69" s="136"/>
      <c r="B69" s="136"/>
      <c r="C69" s="103"/>
      <c r="D69" s="103"/>
      <c r="E69" s="223"/>
      <c r="F69" s="103"/>
      <c r="G69" s="138"/>
      <c r="H69" s="223"/>
      <c r="I69" s="223"/>
      <c r="J69" s="223"/>
      <c r="K69" s="224"/>
      <c r="L69" s="140"/>
      <c r="M69" s="22"/>
      <c r="N69" s="22"/>
      <c r="O69" s="22"/>
      <c r="P69" s="12"/>
    </row>
    <row r="70" spans="1:16" ht="20.100000000000001" customHeight="1" thickBot="1" x14ac:dyDescent="0.25">
      <c r="A70" s="145"/>
      <c r="B70" s="145"/>
      <c r="C70" s="146"/>
      <c r="D70" s="807" t="s">
        <v>300</v>
      </c>
      <c r="E70" s="807"/>
      <c r="F70" s="807"/>
      <c r="G70" s="807"/>
      <c r="H70" s="807"/>
      <c r="I70" s="807"/>
      <c r="J70" s="807"/>
      <c r="K70" s="250">
        <f>K63+K68</f>
        <v>0</v>
      </c>
      <c r="L70" s="103"/>
      <c r="P70" s="7"/>
    </row>
    <row r="71" spans="1:16" ht="20.100000000000001" customHeight="1" thickBot="1" x14ac:dyDescent="0.25">
      <c r="A71" s="145"/>
      <c r="B71" s="145"/>
      <c r="C71" s="146"/>
      <c r="D71" s="808" t="s">
        <v>301</v>
      </c>
      <c r="E71" s="808"/>
      <c r="F71" s="808"/>
      <c r="G71" s="808"/>
      <c r="H71" s="808"/>
      <c r="I71" s="808"/>
      <c r="J71" s="808"/>
      <c r="K71" s="250">
        <f>K68</f>
        <v>0</v>
      </c>
      <c r="L71" s="103"/>
      <c r="P71" s="7"/>
    </row>
    <row r="72" spans="1:16" ht="20.100000000000001" customHeight="1" thickBot="1" x14ac:dyDescent="0.25">
      <c r="A72" s="145"/>
      <c r="B72" s="145"/>
      <c r="C72" s="146"/>
      <c r="D72" s="808" t="s">
        <v>302</v>
      </c>
      <c r="E72" s="808"/>
      <c r="F72" s="808"/>
      <c r="G72" s="808"/>
      <c r="H72" s="808"/>
      <c r="I72" s="808"/>
      <c r="J72" s="808"/>
      <c r="K72" s="250">
        <f>K63+K68</f>
        <v>0</v>
      </c>
      <c r="L72" s="103"/>
      <c r="P72" s="7"/>
    </row>
    <row r="73" spans="1:16" ht="18" customHeight="1" x14ac:dyDescent="0.2">
      <c r="A73" s="145"/>
      <c r="B73" s="145"/>
      <c r="C73" s="146"/>
      <c r="D73" s="146"/>
      <c r="E73" s="147"/>
      <c r="F73" s="147"/>
      <c r="G73" s="147"/>
      <c r="H73" s="248"/>
      <c r="I73" s="248"/>
      <c r="J73" s="248"/>
      <c r="K73" s="249"/>
      <c r="L73" s="103"/>
      <c r="P73" s="7"/>
    </row>
    <row r="74" spans="1:16" ht="30" customHeight="1" thickBot="1" x14ac:dyDescent="0.3">
      <c r="A74" s="126" t="s">
        <v>303</v>
      </c>
      <c r="B74" s="126"/>
      <c r="C74" s="143"/>
      <c r="D74" s="143"/>
      <c r="E74" s="144"/>
      <c r="F74" s="144"/>
      <c r="G74" s="144"/>
      <c r="H74" s="144"/>
      <c r="I74" s="144"/>
      <c r="J74" s="144"/>
      <c r="K74" s="144"/>
      <c r="L74" s="103"/>
      <c r="M74" s="25"/>
      <c r="N74" s="25"/>
      <c r="O74" s="25"/>
      <c r="P74" s="25"/>
    </row>
    <row r="75" spans="1:16" s="409" customFormat="1" ht="45" customHeight="1" thickTop="1" x14ac:dyDescent="0.2">
      <c r="A75" s="129" t="s">
        <v>6</v>
      </c>
      <c r="B75" s="794" t="s">
        <v>142</v>
      </c>
      <c r="C75" s="795"/>
      <c r="D75" s="796"/>
      <c r="E75" s="230" t="s">
        <v>73</v>
      </c>
      <c r="F75" s="509"/>
      <c r="G75" s="246"/>
      <c r="H75" s="246"/>
      <c r="I75" s="246"/>
      <c r="J75" s="246"/>
      <c r="K75" s="246"/>
      <c r="L75" s="57"/>
      <c r="M75" s="18" t="s">
        <v>93</v>
      </c>
      <c r="N75" s="18" t="s">
        <v>94</v>
      </c>
      <c r="O75" s="18" t="s">
        <v>95</v>
      </c>
      <c r="P75" s="19" t="s">
        <v>96</v>
      </c>
    </row>
    <row r="76" spans="1:16" ht="32.1" customHeight="1" x14ac:dyDescent="0.2">
      <c r="A76" s="413">
        <v>1</v>
      </c>
      <c r="B76" s="797" t="s">
        <v>304</v>
      </c>
      <c r="C76" s="798"/>
      <c r="D76" s="799"/>
      <c r="E76" s="425"/>
      <c r="F76" s="507"/>
      <c r="G76" s="504"/>
      <c r="H76" s="508"/>
      <c r="I76" s="505"/>
      <c r="J76" s="506"/>
      <c r="K76" s="249"/>
      <c r="L76" s="103"/>
      <c r="M76" s="20"/>
      <c r="N76" s="20"/>
      <c r="O76" s="20"/>
      <c r="P76" s="21">
        <f>ROUND((IF(AND(M76="",N76="",O76="")=TRUE,0,AVERAGE(M76:O76))),2)</f>
        <v>0</v>
      </c>
    </row>
    <row r="77" spans="1:16" ht="18" customHeight="1" x14ac:dyDescent="0.2">
      <c r="A77" s="800" t="s">
        <v>305</v>
      </c>
      <c r="B77" s="800"/>
      <c r="C77" s="146"/>
      <c r="D77" s="146"/>
      <c r="E77" s="501"/>
      <c r="F77" s="501"/>
      <c r="G77" s="501"/>
      <c r="H77" s="103"/>
      <c r="I77" s="500"/>
      <c r="J77" s="500"/>
      <c r="K77" s="224"/>
      <c r="L77" s="103"/>
      <c r="P77" s="420"/>
    </row>
    <row r="78" spans="1:16" ht="18" customHeight="1" x14ac:dyDescent="0.2">
      <c r="A78" s="136"/>
      <c r="B78" s="136"/>
      <c r="C78" s="103"/>
      <c r="D78" s="103"/>
      <c r="E78" s="223"/>
      <c r="F78" s="246"/>
      <c r="G78" s="138"/>
      <c r="H78" s="223"/>
      <c r="I78" s="223"/>
      <c r="J78" s="223"/>
      <c r="K78" s="224"/>
      <c r="L78" s="140"/>
      <c r="M78" s="22"/>
      <c r="N78" s="22"/>
      <c r="O78" s="22"/>
      <c r="P78" s="12"/>
    </row>
    <row r="79" spans="1:16" ht="18" customHeight="1" x14ac:dyDescent="0.2">
      <c r="A79" s="136"/>
      <c r="B79" s="136"/>
      <c r="C79" s="103"/>
      <c r="D79" s="103"/>
      <c r="E79" s="223"/>
      <c r="F79" s="103"/>
      <c r="G79" s="138"/>
      <c r="H79" s="223"/>
      <c r="I79" s="223"/>
      <c r="J79" s="223"/>
      <c r="K79" s="224"/>
      <c r="L79" s="140"/>
      <c r="M79" s="22"/>
      <c r="N79" s="22"/>
      <c r="O79" s="22"/>
      <c r="P79" s="12"/>
    </row>
    <row r="80" spans="1:16" s="5" customFormat="1" ht="30" customHeight="1" thickBot="1" x14ac:dyDescent="0.3">
      <c r="A80" s="837" t="s">
        <v>149</v>
      </c>
      <c r="B80" s="837"/>
      <c r="C80" s="837"/>
      <c r="D80" s="837"/>
      <c r="E80" s="837"/>
      <c r="F80" s="837"/>
      <c r="G80" s="114"/>
      <c r="H80" s="114"/>
      <c r="I80" s="114"/>
      <c r="J80" s="114"/>
      <c r="K80" s="114"/>
      <c r="L80" s="153"/>
    </row>
    <row r="81" spans="1:16" s="5" customFormat="1" ht="16.5" thickTop="1" x14ac:dyDescent="0.25">
      <c r="A81" s="115"/>
      <c r="B81" s="115"/>
      <c r="C81" s="115"/>
      <c r="D81" s="115"/>
      <c r="E81" s="115"/>
      <c r="F81" s="115"/>
      <c r="G81" s="116"/>
      <c r="H81" s="116"/>
      <c r="I81" s="116"/>
      <c r="J81" s="116"/>
      <c r="K81" s="116"/>
      <c r="L81" s="116"/>
    </row>
    <row r="82" spans="1:16" s="5" customFormat="1" ht="30" customHeight="1" x14ac:dyDescent="0.2">
      <c r="A82" s="510" t="s">
        <v>150</v>
      </c>
      <c r="B82" s="836" t="s">
        <v>309</v>
      </c>
      <c r="C82" s="836"/>
      <c r="D82" s="836"/>
      <c r="E82" s="836"/>
      <c r="F82" s="836"/>
      <c r="G82" s="836"/>
      <c r="H82" s="836"/>
      <c r="I82" s="836"/>
      <c r="J82" s="836"/>
      <c r="K82" s="836"/>
      <c r="L82" s="121"/>
    </row>
    <row r="83" spans="1:16" s="5" customFormat="1" ht="54.95" customHeight="1" x14ac:dyDescent="0.2">
      <c r="A83" s="510" t="s">
        <v>151</v>
      </c>
      <c r="B83" s="836" t="s">
        <v>308</v>
      </c>
      <c r="C83" s="836"/>
      <c r="D83" s="836"/>
      <c r="E83" s="836"/>
      <c r="F83" s="836"/>
      <c r="G83" s="836"/>
      <c r="H83" s="836"/>
      <c r="I83" s="836"/>
      <c r="J83" s="836"/>
      <c r="K83" s="836"/>
      <c r="L83" s="121"/>
    </row>
    <row r="84" spans="1:16" s="5" customFormat="1" ht="32.1" customHeight="1" x14ac:dyDescent="0.2">
      <c r="A84" s="510" t="s">
        <v>152</v>
      </c>
      <c r="B84" s="836" t="s">
        <v>336</v>
      </c>
      <c r="C84" s="836"/>
      <c r="D84" s="836"/>
      <c r="E84" s="836"/>
      <c r="F84" s="836"/>
      <c r="G84" s="836"/>
      <c r="H84" s="836"/>
      <c r="I84" s="836"/>
      <c r="J84" s="836"/>
      <c r="K84" s="836"/>
      <c r="L84" s="122"/>
    </row>
    <row r="85" spans="1:16" s="503" customFormat="1" ht="24.95" customHeight="1" x14ac:dyDescent="0.2">
      <c r="A85" s="117" t="s">
        <v>311</v>
      </c>
      <c r="B85" s="836" t="s">
        <v>310</v>
      </c>
      <c r="C85" s="836"/>
      <c r="D85" s="836"/>
      <c r="E85" s="836"/>
      <c r="F85" s="836"/>
      <c r="G85" s="502"/>
      <c r="H85" s="502"/>
      <c r="I85" s="502"/>
      <c r="J85" s="502"/>
      <c r="K85" s="502"/>
      <c r="L85" s="502"/>
    </row>
    <row r="86" spans="1:16" s="503" customFormat="1" ht="30" customHeight="1" x14ac:dyDescent="0.2">
      <c r="A86" s="510" t="s">
        <v>153</v>
      </c>
      <c r="B86" s="836" t="s">
        <v>307</v>
      </c>
      <c r="C86" s="836"/>
      <c r="D86" s="836"/>
      <c r="E86" s="836"/>
      <c r="F86" s="836"/>
      <c r="G86" s="836"/>
      <c r="H86" s="836"/>
      <c r="I86" s="836"/>
      <c r="J86" s="836"/>
      <c r="K86" s="836"/>
      <c r="L86" s="502"/>
    </row>
    <row r="87" spans="1:16" s="5" customFormat="1" ht="30" customHeight="1" x14ac:dyDescent="0.2">
      <c r="A87" s="511" t="s">
        <v>306</v>
      </c>
      <c r="B87" s="832" t="s">
        <v>154</v>
      </c>
      <c r="C87" s="832"/>
      <c r="D87" s="832"/>
      <c r="E87" s="832"/>
      <c r="F87" s="832"/>
      <c r="G87" s="833" t="s">
        <v>155</v>
      </c>
      <c r="H87" s="834"/>
      <c r="I87" s="834"/>
      <c r="J87" s="834"/>
      <c r="K87" s="834"/>
      <c r="L87" s="835"/>
    </row>
    <row r="88" spans="1:16" s="5" customFormat="1" x14ac:dyDescent="0.2">
      <c r="A88" s="118"/>
      <c r="B88" s="119"/>
      <c r="C88" s="119"/>
      <c r="D88" s="120"/>
      <c r="E88" s="119"/>
      <c r="F88" s="119"/>
      <c r="G88" s="103"/>
      <c r="H88" s="103"/>
      <c r="I88" s="103"/>
      <c r="J88" s="103"/>
      <c r="K88" s="103"/>
      <c r="L88" s="103"/>
    </row>
    <row r="89" spans="1:16" ht="12.75" customHeight="1" x14ac:dyDescent="0.2">
      <c r="A89" s="30"/>
      <c r="B89" s="30"/>
      <c r="C89" s="5"/>
      <c r="D89" s="5"/>
      <c r="E89" s="5"/>
      <c r="F89" s="5"/>
      <c r="G89" s="5"/>
      <c r="H89" s="5"/>
      <c r="I89" s="5"/>
      <c r="J89" s="5"/>
      <c r="K89" s="31"/>
      <c r="L89" s="22"/>
      <c r="M89" s="22"/>
      <c r="N89" s="22"/>
      <c r="O89" s="22"/>
      <c r="P89" s="22"/>
    </row>
  </sheetData>
  <sheetProtection algorithmName="SHA-512" hashValue="l/jAKPtsNQhkeDVdsD2y6UdEGg20Qdm0PWXt2bAALS0BZhfxWHFtTe6fRsKAKIujJeduILfL/DbSvM52gfb4ig==" saltValue="YOD5WKPaFbx3FiGcYLOVDw==" spinCount="100000" sheet="1" objects="1" scenarios="1" selectLockedCells="1"/>
  <mergeCells count="40">
    <mergeCell ref="D70:J70"/>
    <mergeCell ref="D71:J71"/>
    <mergeCell ref="D72:J72"/>
    <mergeCell ref="D57:J57"/>
    <mergeCell ref="B66:C66"/>
    <mergeCell ref="B67:C67"/>
    <mergeCell ref="B87:F87"/>
    <mergeCell ref="G87:L87"/>
    <mergeCell ref="B83:K83"/>
    <mergeCell ref="B84:K84"/>
    <mergeCell ref="A80:F80"/>
    <mergeCell ref="B85:F85"/>
    <mergeCell ref="B82:K82"/>
    <mergeCell ref="B86:K86"/>
    <mergeCell ref="A24:H24"/>
    <mergeCell ref="A11:H11"/>
    <mergeCell ref="A12:H12"/>
    <mergeCell ref="A1:K1"/>
    <mergeCell ref="A2:K2"/>
    <mergeCell ref="A3:K3"/>
    <mergeCell ref="A6:K6"/>
    <mergeCell ref="A7:K7"/>
    <mergeCell ref="C14:D14"/>
    <mergeCell ref="C15:D15"/>
    <mergeCell ref="B75:D75"/>
    <mergeCell ref="B76:D76"/>
    <mergeCell ref="A77:B77"/>
    <mergeCell ref="A9:K9"/>
    <mergeCell ref="B61:D61"/>
    <mergeCell ref="B62:D62"/>
    <mergeCell ref="A59:H59"/>
    <mergeCell ref="A60:H60"/>
    <mergeCell ref="D55:J55"/>
    <mergeCell ref="D56:J56"/>
    <mergeCell ref="B48:C48"/>
    <mergeCell ref="B49:C49"/>
    <mergeCell ref="B50:C50"/>
    <mergeCell ref="B51:C51"/>
    <mergeCell ref="B52:C52"/>
    <mergeCell ref="A23:H23"/>
  </mergeCells>
  <pageMargins left="0.78740157480314965" right="0.78740157480314965" top="0.78740157480314965" bottom="0.98425196850393704" header="0.39370078740157483" footer="0.39370078740157483"/>
  <pageSetup paperSize="9" scale="38" fitToHeight="2" orientation="portrait" r:id="rId1"/>
  <headerFooter>
    <oddFooter>&amp;LSACCON/CPC/SECAD&amp;R&amp;A
Página &amp;P/&amp;N</oddFooter>
  </headerFooter>
  <rowBreaks count="1" manualBreakCount="1">
    <brk id="72" max="15"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K101"/>
  <sheetViews>
    <sheetView showGridLines="0" view="pageBreakPreview" zoomScaleSheetLayoutView="100" workbookViewId="0">
      <selection activeCell="E69" sqref="E69"/>
    </sheetView>
  </sheetViews>
  <sheetFormatPr defaultColWidth="11.42578125" defaultRowHeight="12.75" x14ac:dyDescent="0.2"/>
  <cols>
    <col min="1" max="1" width="5.85546875" style="430" customWidth="1"/>
    <col min="2" max="2" width="58.28515625" style="491" customWidth="1"/>
    <col min="3" max="9" width="15.7109375" style="430" customWidth="1"/>
    <col min="10" max="10" width="14.140625" style="430" customWidth="1"/>
    <col min="11" max="14" width="17.140625" style="430" customWidth="1"/>
    <col min="15" max="15" width="19.85546875" style="430" customWidth="1"/>
    <col min="16" max="16" width="17.140625" style="430" customWidth="1"/>
    <col min="17" max="17" width="34.28515625" style="430" customWidth="1"/>
    <col min="18" max="18" width="17.7109375" style="430" customWidth="1"/>
    <col min="19" max="19" width="13.42578125" style="430" customWidth="1"/>
    <col min="20" max="21" width="11.42578125" style="430" customWidth="1"/>
    <col min="22" max="22" width="16.5703125" style="430" customWidth="1"/>
    <col min="23" max="16384" width="11.42578125" style="430"/>
  </cols>
  <sheetData>
    <row r="1" spans="1:17" ht="15.75" x14ac:dyDescent="0.2">
      <c r="A1" s="881" t="str">
        <f>Resumo!A1:J1</f>
        <v>TRIBUNAL REGIONAL ELEITORAL DO PARANA</v>
      </c>
      <c r="B1" s="881"/>
      <c r="C1" s="881"/>
      <c r="D1" s="881"/>
      <c r="E1" s="881"/>
      <c r="F1" s="881"/>
      <c r="G1" s="881"/>
      <c r="H1" s="881"/>
      <c r="I1" s="881"/>
    </row>
    <row r="2" spans="1:17" ht="15" customHeight="1" x14ac:dyDescent="0.2">
      <c r="A2" s="882" t="str">
        <f>Resumo!A2:J2</f>
        <v>PLANILHA DE FORMAÇÃO DE CUSTOS E PREÇOS - Estimativa TRE-PR</v>
      </c>
      <c r="B2" s="882"/>
      <c r="C2" s="882"/>
      <c r="D2" s="882"/>
      <c r="E2" s="882"/>
      <c r="F2" s="882"/>
      <c r="G2" s="882"/>
      <c r="H2" s="882"/>
      <c r="I2" s="882"/>
    </row>
    <row r="3" spans="1:17" x14ac:dyDescent="0.2">
      <c r="A3" s="882" t="str">
        <f>Resumo!A3:J3</f>
        <v>Posto de trabalho: Engenheiro Civil e Técnico em Edificações.</v>
      </c>
      <c r="B3" s="882"/>
      <c r="C3" s="882"/>
      <c r="D3" s="882"/>
      <c r="E3" s="882"/>
      <c r="F3" s="882"/>
      <c r="G3" s="882"/>
      <c r="H3" s="882"/>
      <c r="I3" s="882"/>
    </row>
    <row r="4" spans="1:17" ht="9.75" customHeight="1" x14ac:dyDescent="0.2">
      <c r="A4" s="431"/>
      <c r="B4" s="220"/>
      <c r="C4" s="431"/>
      <c r="D4" s="431"/>
      <c r="E4" s="431"/>
      <c r="F4" s="431"/>
      <c r="G4" s="431"/>
      <c r="H4" s="431"/>
      <c r="I4" s="431"/>
    </row>
    <row r="5" spans="1:17" ht="15" customHeight="1" x14ac:dyDescent="0.2">
      <c r="A5" s="883" t="str">
        <f>Resumo!A10:J10</f>
        <v>Nome da Empresa (preenchimento na guia Resumo)</v>
      </c>
      <c r="B5" s="884"/>
      <c r="C5" s="884"/>
      <c r="D5" s="884"/>
      <c r="E5" s="884"/>
      <c r="F5" s="884"/>
      <c r="G5" s="884"/>
      <c r="H5" s="884"/>
      <c r="I5" s="885"/>
    </row>
    <row r="6" spans="1:17" ht="15" customHeight="1" x14ac:dyDescent="0.2">
      <c r="A6" s="886" t="str">
        <f>Resumo!A11:J11</f>
        <v>CNPJ  (preenchimento na guia Resumo)</v>
      </c>
      <c r="B6" s="887"/>
      <c r="C6" s="887"/>
      <c r="D6" s="887"/>
      <c r="E6" s="887"/>
      <c r="F6" s="887"/>
      <c r="G6" s="887"/>
      <c r="H6" s="887"/>
      <c r="I6" s="888"/>
    </row>
    <row r="7" spans="1:17" ht="13.5" thickBot="1" x14ac:dyDescent="0.25">
      <c r="A7" s="865"/>
      <c r="B7" s="865"/>
      <c r="C7" s="865"/>
      <c r="D7" s="865"/>
      <c r="E7" s="865"/>
      <c r="F7" s="865"/>
      <c r="G7" s="865"/>
      <c r="H7" s="865"/>
      <c r="I7" s="865"/>
    </row>
    <row r="8" spans="1:17" ht="30" customHeight="1" thickBot="1" x14ac:dyDescent="0.25">
      <c r="A8" s="866" t="s">
        <v>365</v>
      </c>
      <c r="B8" s="867"/>
      <c r="C8" s="867"/>
      <c r="D8" s="867"/>
      <c r="E8" s="867"/>
      <c r="F8" s="867"/>
      <c r="G8" s="867"/>
      <c r="H8" s="867"/>
      <c r="I8" s="868"/>
    </row>
    <row r="9" spans="1:17" x14ac:dyDescent="0.2">
      <c r="A9" s="432"/>
      <c r="B9" s="433"/>
      <c r="C9" s="432"/>
      <c r="D9" s="432"/>
      <c r="E9" s="432"/>
      <c r="F9" s="432"/>
      <c r="G9" s="432"/>
      <c r="H9" s="432"/>
      <c r="I9" s="432"/>
    </row>
    <row r="10" spans="1:17" ht="24.75" customHeight="1" x14ac:dyDescent="0.2">
      <c r="A10" s="434" t="s">
        <v>8</v>
      </c>
      <c r="B10" s="435" t="s">
        <v>15</v>
      </c>
      <c r="C10" s="436" t="s">
        <v>275</v>
      </c>
      <c r="D10" s="437"/>
      <c r="E10" s="432"/>
      <c r="F10" s="432"/>
      <c r="G10" s="432"/>
      <c r="H10" s="432"/>
      <c r="I10" s="432"/>
    </row>
    <row r="11" spans="1:17" ht="15.95" customHeight="1" x14ac:dyDescent="0.2">
      <c r="A11" s="229">
        <f>'Postos de Engenheiro'!A16</f>
        <v>1</v>
      </c>
      <c r="B11" s="438" t="str">
        <f>'Postos de Engenheiro'!B16</f>
        <v>Engenheiro Civil</v>
      </c>
      <c r="C11" s="439">
        <f>'Postos de Engenheiro'!C16</f>
        <v>40</v>
      </c>
      <c r="D11" s="440"/>
      <c r="E11" s="432"/>
      <c r="F11" s="432"/>
      <c r="G11" s="432"/>
      <c r="H11" s="432"/>
      <c r="I11" s="432"/>
    </row>
    <row r="12" spans="1:17" ht="15.95" customHeight="1" x14ac:dyDescent="0.2">
      <c r="A12" s="152">
        <f>'Postos de Engenheiro'!A17</f>
        <v>2</v>
      </c>
      <c r="B12" s="441" t="str">
        <f>'Postos de Engenheiro'!B17</f>
        <v>Engenheiro Civil com especialização em Segurança do Trabalho</v>
      </c>
      <c r="C12" s="442">
        <f>'Postos de Engenheiro'!C17</f>
        <v>40</v>
      </c>
      <c r="D12" s="440"/>
      <c r="E12" s="432"/>
      <c r="F12" s="432"/>
      <c r="G12" s="432"/>
      <c r="H12" s="432"/>
      <c r="I12" s="432"/>
    </row>
    <row r="13" spans="1:17" ht="15.95" customHeight="1" x14ac:dyDescent="0.2">
      <c r="A13" s="229">
        <f>'Postos de Tec. de Edificacoes'!A16</f>
        <v>3</v>
      </c>
      <c r="B13" s="438" t="str">
        <f>'Postos de Tec. de Edificacoes'!B16</f>
        <v>Técnico em Edificações</v>
      </c>
      <c r="C13" s="443">
        <f>'Postos de Tec. de Edificacoes'!C16</f>
        <v>40</v>
      </c>
      <c r="D13" s="444"/>
      <c r="E13" s="432"/>
      <c r="F13" s="432"/>
      <c r="G13" s="432"/>
      <c r="H13" s="432"/>
      <c r="I13" s="432"/>
    </row>
    <row r="14" spans="1:17" ht="15.95" customHeight="1" x14ac:dyDescent="0.2">
      <c r="A14" s="152">
        <f>'Postos de Tec. de Edificacoes'!A17</f>
        <v>4</v>
      </c>
      <c r="B14" s="441" t="str">
        <f>'Postos de Tec. de Edificacoes'!B17</f>
        <v>Técnico em Edificações qualificado para inspeção de linha de vida</v>
      </c>
      <c r="C14" s="445">
        <f>'Postos de Tec. de Edificacoes'!C17</f>
        <v>40</v>
      </c>
      <c r="D14" s="444"/>
      <c r="E14" s="432"/>
      <c r="F14" s="432"/>
      <c r="G14" s="432"/>
      <c r="H14" s="432"/>
      <c r="I14" s="432"/>
    </row>
    <row r="15" spans="1:17" x14ac:dyDescent="0.2">
      <c r="A15" s="432"/>
      <c r="B15" s="433"/>
      <c r="C15" s="432"/>
      <c r="D15" s="432"/>
      <c r="E15" s="432"/>
      <c r="F15" s="432"/>
      <c r="G15" s="432"/>
      <c r="H15" s="432"/>
      <c r="I15" s="432"/>
    </row>
    <row r="16" spans="1:17" ht="16.5" thickBot="1" x14ac:dyDescent="0.3">
      <c r="A16" s="869" t="s">
        <v>55</v>
      </c>
      <c r="B16" s="869"/>
      <c r="C16" s="869"/>
      <c r="D16" s="869"/>
      <c r="E16" s="869"/>
      <c r="F16" s="869"/>
      <c r="G16" s="869"/>
      <c r="H16" s="869"/>
      <c r="I16" s="869"/>
      <c r="J16" s="446"/>
      <c r="K16" s="447"/>
      <c r="L16" s="447"/>
      <c r="M16" s="447"/>
      <c r="N16" s="447"/>
      <c r="O16" s="447"/>
      <c r="P16" s="447"/>
      <c r="Q16" s="448"/>
    </row>
    <row r="17" spans="1:18" ht="64.5" customHeight="1" thickTop="1" x14ac:dyDescent="0.2">
      <c r="A17" s="879" t="str">
        <f>A10</f>
        <v>ITEM</v>
      </c>
      <c r="B17" s="870" t="str">
        <f>B10</f>
        <v>POSTO DE TRABALHO</v>
      </c>
      <c r="C17" s="872" t="s">
        <v>52</v>
      </c>
      <c r="D17" s="889" t="s">
        <v>17</v>
      </c>
      <c r="E17" s="449" t="s">
        <v>16</v>
      </c>
      <c r="F17" s="449" t="s">
        <v>13</v>
      </c>
      <c r="G17" s="891" t="s">
        <v>10</v>
      </c>
      <c r="H17" s="450" t="s">
        <v>28</v>
      </c>
      <c r="I17" s="893" t="s">
        <v>57</v>
      </c>
      <c r="J17" s="446"/>
      <c r="K17" s="447"/>
      <c r="L17" s="447"/>
      <c r="M17" s="447"/>
      <c r="N17" s="447"/>
      <c r="O17" s="447"/>
      <c r="P17" s="447"/>
      <c r="Q17" s="448"/>
      <c r="R17" s="451"/>
    </row>
    <row r="18" spans="1:18" ht="15.95" customHeight="1" x14ac:dyDescent="0.2">
      <c r="A18" s="879"/>
      <c r="B18" s="870"/>
      <c r="C18" s="873"/>
      <c r="D18" s="890"/>
      <c r="E18" s="452">
        <v>0.2</v>
      </c>
      <c r="F18" s="452">
        <f>D77/100</f>
        <v>0</v>
      </c>
      <c r="G18" s="892"/>
      <c r="H18" s="452">
        <f>CITL!F17</f>
        <v>0</v>
      </c>
      <c r="I18" s="890"/>
      <c r="J18" s="446"/>
      <c r="K18" s="447"/>
      <c r="L18" s="447"/>
      <c r="M18" s="447"/>
      <c r="N18" s="447"/>
      <c r="O18" s="447"/>
      <c r="P18" s="447"/>
      <c r="Q18" s="448"/>
      <c r="R18" s="451"/>
    </row>
    <row r="19" spans="1:18" ht="15.95" customHeight="1" x14ac:dyDescent="0.2">
      <c r="A19" s="873"/>
      <c r="B19" s="871"/>
      <c r="C19" s="453" t="s">
        <v>12</v>
      </c>
      <c r="D19" s="453" t="s">
        <v>12</v>
      </c>
      <c r="E19" s="453" t="s">
        <v>12</v>
      </c>
      <c r="F19" s="453" t="s">
        <v>12</v>
      </c>
      <c r="G19" s="453" t="s">
        <v>12</v>
      </c>
      <c r="H19" s="453" t="s">
        <v>12</v>
      </c>
      <c r="I19" s="453" t="s">
        <v>12</v>
      </c>
      <c r="J19" s="446"/>
      <c r="K19" s="447"/>
      <c r="L19" s="447"/>
      <c r="M19" s="447"/>
      <c r="N19" s="447"/>
      <c r="O19" s="447"/>
      <c r="P19" s="447"/>
      <c r="Q19" s="448"/>
      <c r="R19" s="451"/>
    </row>
    <row r="20" spans="1:18" ht="15.95" customHeight="1" x14ac:dyDescent="0.2">
      <c r="A20" s="454">
        <f t="shared" ref="A20:B23" si="0">A11</f>
        <v>1</v>
      </c>
      <c r="B20" s="438" t="str">
        <f t="shared" si="0"/>
        <v>Engenheiro Civil</v>
      </c>
      <c r="C20" s="455">
        <f>'Postos de Engenheiro'!$D$16</f>
        <v>0</v>
      </c>
      <c r="D20" s="455">
        <f>(C20/($C$11*5))*1.5</f>
        <v>0</v>
      </c>
      <c r="E20" s="455">
        <f>D20*$E$18</f>
        <v>0</v>
      </c>
      <c r="F20" s="456">
        <f>(D20+E20)*$F$18</f>
        <v>0</v>
      </c>
      <c r="G20" s="456">
        <f t="shared" ref="G20:G22" si="1">D20+E20+F20</f>
        <v>0</v>
      </c>
      <c r="H20" s="456">
        <f>G20*$H$18</f>
        <v>0</v>
      </c>
      <c r="I20" s="457">
        <f>ROUND((G20+H20),2)</f>
        <v>0</v>
      </c>
      <c r="J20" s="446"/>
      <c r="K20" s="447"/>
      <c r="L20" s="447"/>
      <c r="M20" s="447"/>
      <c r="N20" s="447"/>
      <c r="O20" s="447"/>
      <c r="P20" s="447"/>
      <c r="Q20" s="448"/>
      <c r="R20" s="451"/>
    </row>
    <row r="21" spans="1:18" ht="15.95" customHeight="1" x14ac:dyDescent="0.2">
      <c r="A21" s="212">
        <f t="shared" si="0"/>
        <v>2</v>
      </c>
      <c r="B21" s="441" t="str">
        <f t="shared" si="0"/>
        <v>Engenheiro Civil com especialização em Segurança do Trabalho</v>
      </c>
      <c r="C21" s="458">
        <f>'Postos de Engenheiro'!$D$17</f>
        <v>0</v>
      </c>
      <c r="D21" s="458">
        <f>(C21/($C$12*5))*1.5</f>
        <v>0</v>
      </c>
      <c r="E21" s="458">
        <f>D21*$E$18</f>
        <v>0</v>
      </c>
      <c r="F21" s="459">
        <f>(D21+E21)*$F$18</f>
        <v>0</v>
      </c>
      <c r="G21" s="459">
        <f>D21+E21+F21</f>
        <v>0</v>
      </c>
      <c r="H21" s="459">
        <f>G21*$H$18</f>
        <v>0</v>
      </c>
      <c r="I21" s="460">
        <f>ROUND((G21+H21),2)</f>
        <v>0</v>
      </c>
      <c r="J21" s="446"/>
      <c r="K21" s="447"/>
      <c r="L21" s="447"/>
      <c r="M21" s="447"/>
      <c r="N21" s="447"/>
      <c r="O21" s="447"/>
      <c r="P21" s="447"/>
      <c r="Q21" s="448"/>
      <c r="R21" s="451"/>
    </row>
    <row r="22" spans="1:18" ht="15.95" customHeight="1" x14ac:dyDescent="0.2">
      <c r="A22" s="454">
        <f t="shared" si="0"/>
        <v>3</v>
      </c>
      <c r="B22" s="438" t="str">
        <f t="shared" si="0"/>
        <v>Técnico em Edificações</v>
      </c>
      <c r="C22" s="455">
        <f>'Postos de Tec. de Edificacoes'!$D$16</f>
        <v>0</v>
      </c>
      <c r="D22" s="455">
        <f>(C22/($C$13*5))*1.5</f>
        <v>0</v>
      </c>
      <c r="E22" s="455">
        <f>D22*$E$18</f>
        <v>0</v>
      </c>
      <c r="F22" s="456">
        <f>(D22+E22)*$F$18</f>
        <v>0</v>
      </c>
      <c r="G22" s="456">
        <f t="shared" si="1"/>
        <v>0</v>
      </c>
      <c r="H22" s="456">
        <f>G22*$H$18</f>
        <v>0</v>
      </c>
      <c r="I22" s="457">
        <f t="shared" ref="I22" si="2">ROUND((G22+H22),2)</f>
        <v>0</v>
      </c>
      <c r="J22" s="446"/>
      <c r="K22" s="447"/>
      <c r="L22" s="447"/>
      <c r="M22" s="447"/>
      <c r="N22" s="447"/>
      <c r="O22" s="447"/>
      <c r="P22" s="447"/>
      <c r="Q22" s="448"/>
      <c r="R22" s="451"/>
    </row>
    <row r="23" spans="1:18" ht="15.95" customHeight="1" x14ac:dyDescent="0.2">
      <c r="A23" s="212">
        <f t="shared" si="0"/>
        <v>4</v>
      </c>
      <c r="B23" s="441" t="str">
        <f t="shared" si="0"/>
        <v>Técnico em Edificações qualificado para inspeção de linha de vida</v>
      </c>
      <c r="C23" s="458">
        <f>'Postos de Tec. de Edificacoes'!$D$16</f>
        <v>0</v>
      </c>
      <c r="D23" s="458">
        <f>(C23/($C$14*5))*1.5</f>
        <v>0</v>
      </c>
      <c r="E23" s="458">
        <f>D23*$E$18</f>
        <v>0</v>
      </c>
      <c r="F23" s="461">
        <f>(D23+E23)*$F$18</f>
        <v>0</v>
      </c>
      <c r="G23" s="461">
        <f t="shared" ref="G23" si="3">D23+E23+F23</f>
        <v>0</v>
      </c>
      <c r="H23" s="461">
        <f>G23*$H$18</f>
        <v>0</v>
      </c>
      <c r="I23" s="462">
        <f t="shared" ref="I23" si="4">ROUND((G23+H23),2)</f>
        <v>0</v>
      </c>
      <c r="J23" s="446"/>
      <c r="K23" s="447"/>
      <c r="L23" s="447"/>
      <c r="M23" s="447"/>
      <c r="N23" s="447"/>
      <c r="O23" s="447"/>
      <c r="P23" s="447"/>
      <c r="Q23" s="448"/>
      <c r="R23" s="451"/>
    </row>
    <row r="24" spans="1:18" x14ac:dyDescent="0.2">
      <c r="A24" s="463"/>
      <c r="B24" s="464"/>
      <c r="C24" s="465"/>
      <c r="D24" s="465"/>
      <c r="E24" s="465"/>
      <c r="F24" s="466"/>
      <c r="G24" s="466"/>
      <c r="H24" s="466"/>
      <c r="I24" s="467"/>
      <c r="J24" s="446"/>
      <c r="K24" s="447"/>
      <c r="L24" s="447"/>
      <c r="M24" s="447"/>
      <c r="N24" s="447"/>
      <c r="O24" s="447"/>
      <c r="P24" s="447"/>
      <c r="Q24" s="448"/>
      <c r="R24" s="451"/>
    </row>
    <row r="25" spans="1:18" ht="18" customHeight="1" x14ac:dyDescent="0.2">
      <c r="A25" s="463"/>
      <c r="B25" s="468"/>
      <c r="C25" s="469"/>
      <c r="D25" s="469"/>
      <c r="E25" s="469"/>
      <c r="F25" s="470"/>
      <c r="G25" s="470"/>
      <c r="H25" s="471"/>
      <c r="I25" s="472"/>
      <c r="J25" s="446"/>
      <c r="K25" s="447"/>
      <c r="L25" s="447"/>
      <c r="M25" s="447"/>
      <c r="N25" s="447"/>
      <c r="O25" s="447"/>
      <c r="P25" s="447"/>
      <c r="Q25" s="448"/>
      <c r="R25" s="451"/>
    </row>
    <row r="26" spans="1:18" ht="16.5" thickBot="1" x14ac:dyDescent="0.3">
      <c r="A26" s="869" t="s">
        <v>56</v>
      </c>
      <c r="B26" s="869"/>
      <c r="C26" s="869"/>
      <c r="D26" s="869"/>
      <c r="E26" s="869"/>
      <c r="F26" s="869"/>
      <c r="G26" s="869"/>
      <c r="H26" s="869"/>
      <c r="I26" s="869"/>
      <c r="J26" s="446"/>
      <c r="K26" s="447"/>
      <c r="L26" s="447"/>
      <c r="M26" s="447"/>
      <c r="N26" s="447"/>
      <c r="O26" s="447"/>
      <c r="P26" s="447"/>
      <c r="Q26" s="448"/>
      <c r="R26" s="451"/>
    </row>
    <row r="27" spans="1:18" ht="64.5" customHeight="1" thickTop="1" x14ac:dyDescent="0.2">
      <c r="A27" s="879" t="str">
        <f>A10</f>
        <v>ITEM</v>
      </c>
      <c r="B27" s="870" t="str">
        <f>B10</f>
        <v>POSTO DE TRABALHO</v>
      </c>
      <c r="C27" s="872" t="s">
        <v>52</v>
      </c>
      <c r="D27" s="889" t="s">
        <v>18</v>
      </c>
      <c r="E27" s="449" t="s">
        <v>16</v>
      </c>
      <c r="F27" s="449" t="s">
        <v>13</v>
      </c>
      <c r="G27" s="891" t="s">
        <v>10</v>
      </c>
      <c r="H27" s="450" t="s">
        <v>28</v>
      </c>
      <c r="I27" s="893" t="s">
        <v>58</v>
      </c>
      <c r="J27" s="446"/>
      <c r="K27" s="447"/>
      <c r="L27" s="447"/>
      <c r="M27" s="447"/>
      <c r="N27" s="447"/>
      <c r="O27" s="447"/>
      <c r="P27" s="447"/>
      <c r="Q27" s="448"/>
      <c r="R27" s="451"/>
    </row>
    <row r="28" spans="1:18" x14ac:dyDescent="0.2">
      <c r="A28" s="879"/>
      <c r="B28" s="870"/>
      <c r="C28" s="873"/>
      <c r="D28" s="890"/>
      <c r="E28" s="452">
        <v>0.2</v>
      </c>
      <c r="F28" s="452">
        <f>D77/100</f>
        <v>0</v>
      </c>
      <c r="G28" s="892"/>
      <c r="H28" s="452">
        <f>H18</f>
        <v>0</v>
      </c>
      <c r="I28" s="890"/>
      <c r="J28" s="446"/>
      <c r="K28" s="447"/>
      <c r="L28" s="447"/>
      <c r="M28" s="447"/>
      <c r="N28" s="447"/>
      <c r="O28" s="447"/>
      <c r="P28" s="447"/>
      <c r="Q28" s="448"/>
      <c r="R28" s="451"/>
    </row>
    <row r="29" spans="1:18" x14ac:dyDescent="0.2">
      <c r="A29" s="873"/>
      <c r="B29" s="871"/>
      <c r="C29" s="453" t="s">
        <v>12</v>
      </c>
      <c r="D29" s="453" t="s">
        <v>12</v>
      </c>
      <c r="E29" s="453" t="s">
        <v>12</v>
      </c>
      <c r="F29" s="453" t="s">
        <v>12</v>
      </c>
      <c r="G29" s="453" t="s">
        <v>12</v>
      </c>
      <c r="H29" s="453" t="s">
        <v>12</v>
      </c>
      <c r="I29" s="453" t="s">
        <v>12</v>
      </c>
      <c r="J29" s="446"/>
      <c r="K29" s="447"/>
      <c r="L29" s="447"/>
      <c r="M29" s="447"/>
      <c r="N29" s="447"/>
      <c r="O29" s="447"/>
      <c r="P29" s="447"/>
      <c r="Q29" s="448"/>
      <c r="R29" s="451"/>
    </row>
    <row r="30" spans="1:18" ht="15.95" customHeight="1" x14ac:dyDescent="0.2">
      <c r="A30" s="454">
        <f t="shared" ref="A30:B32" si="5">A11</f>
        <v>1</v>
      </c>
      <c r="B30" s="438" t="str">
        <f t="shared" si="5"/>
        <v>Engenheiro Civil</v>
      </c>
      <c r="C30" s="455">
        <f>C20</f>
        <v>0</v>
      </c>
      <c r="D30" s="455">
        <f>(C30/($C$11*5))*2</f>
        <v>0</v>
      </c>
      <c r="E30" s="455">
        <f>D30*$E$28</f>
        <v>0</v>
      </c>
      <c r="F30" s="456">
        <f>(D30+E30)*$F$28</f>
        <v>0</v>
      </c>
      <c r="G30" s="456">
        <f t="shared" ref="G30:G33" si="6">D30+E30+F30</f>
        <v>0</v>
      </c>
      <c r="H30" s="456">
        <f>G30*$H$28</f>
        <v>0</v>
      </c>
      <c r="I30" s="457">
        <f t="shared" ref="I30:I33" si="7">ROUND((G30+H30),2)</f>
        <v>0</v>
      </c>
      <c r="J30" s="446"/>
      <c r="K30" s="447"/>
      <c r="L30" s="447"/>
      <c r="M30" s="447"/>
      <c r="N30" s="447"/>
      <c r="O30" s="447"/>
      <c r="P30" s="447"/>
      <c r="Q30" s="448"/>
      <c r="R30" s="451"/>
    </row>
    <row r="31" spans="1:18" ht="15.95" customHeight="1" x14ac:dyDescent="0.2">
      <c r="A31" s="212">
        <f t="shared" si="5"/>
        <v>2</v>
      </c>
      <c r="B31" s="441" t="str">
        <f t="shared" si="5"/>
        <v>Engenheiro Civil com especialização em Segurança do Trabalho</v>
      </c>
      <c r="C31" s="458">
        <f>C21</f>
        <v>0</v>
      </c>
      <c r="D31" s="458">
        <f>(C31/($C$12*5))*2</f>
        <v>0</v>
      </c>
      <c r="E31" s="458">
        <f>D31*$E$28</f>
        <v>0</v>
      </c>
      <c r="F31" s="459">
        <f>(D31+E31)*$F$28</f>
        <v>0</v>
      </c>
      <c r="G31" s="459">
        <f t="shared" si="6"/>
        <v>0</v>
      </c>
      <c r="H31" s="459">
        <f>G31*$H$28</f>
        <v>0</v>
      </c>
      <c r="I31" s="460">
        <f t="shared" si="7"/>
        <v>0</v>
      </c>
      <c r="J31" s="446"/>
      <c r="K31" s="447"/>
      <c r="L31" s="447"/>
      <c r="M31" s="447"/>
      <c r="N31" s="447"/>
      <c r="O31" s="447"/>
      <c r="P31" s="447"/>
      <c r="Q31" s="448"/>
      <c r="R31" s="451"/>
    </row>
    <row r="32" spans="1:18" ht="15.95" customHeight="1" x14ac:dyDescent="0.2">
      <c r="A32" s="454">
        <f t="shared" si="5"/>
        <v>3</v>
      </c>
      <c r="B32" s="438" t="str">
        <f t="shared" si="5"/>
        <v>Técnico em Edificações</v>
      </c>
      <c r="C32" s="455">
        <f>C22</f>
        <v>0</v>
      </c>
      <c r="D32" s="455">
        <f>(C32/($C$13*5))*2</f>
        <v>0</v>
      </c>
      <c r="E32" s="455">
        <f>D32*$E$28</f>
        <v>0</v>
      </c>
      <c r="F32" s="456">
        <f>(D32+E32)*$F$28</f>
        <v>0</v>
      </c>
      <c r="G32" s="456">
        <f t="shared" si="6"/>
        <v>0</v>
      </c>
      <c r="H32" s="456">
        <f>G32*$H$28</f>
        <v>0</v>
      </c>
      <c r="I32" s="457">
        <f t="shared" si="7"/>
        <v>0</v>
      </c>
      <c r="J32" s="446"/>
      <c r="K32" s="447"/>
      <c r="L32" s="447"/>
      <c r="M32" s="447"/>
      <c r="N32" s="447"/>
      <c r="O32" s="447"/>
      <c r="P32" s="447"/>
      <c r="Q32" s="448"/>
      <c r="R32" s="451"/>
    </row>
    <row r="33" spans="1:18" ht="15.95" customHeight="1" x14ac:dyDescent="0.2">
      <c r="A33" s="212">
        <f>A14</f>
        <v>4</v>
      </c>
      <c r="B33" s="441" t="str">
        <f>B14</f>
        <v>Técnico em Edificações qualificado para inspeção de linha de vida</v>
      </c>
      <c r="C33" s="458">
        <f>C23</f>
        <v>0</v>
      </c>
      <c r="D33" s="458">
        <f>(C33/($C$14*5))*2</f>
        <v>0</v>
      </c>
      <c r="E33" s="458">
        <f>D33*$E$28</f>
        <v>0</v>
      </c>
      <c r="F33" s="459">
        <f>(D33+E33)*$F$28</f>
        <v>0</v>
      </c>
      <c r="G33" s="459">
        <f t="shared" si="6"/>
        <v>0</v>
      </c>
      <c r="H33" s="459">
        <f>G33*$H$28</f>
        <v>0</v>
      </c>
      <c r="I33" s="460">
        <f t="shared" si="7"/>
        <v>0</v>
      </c>
      <c r="J33" s="446"/>
      <c r="K33" s="447"/>
      <c r="L33" s="447"/>
      <c r="M33" s="447"/>
      <c r="N33" s="447"/>
      <c r="O33" s="447"/>
      <c r="P33" s="447"/>
      <c r="Q33" s="448"/>
      <c r="R33" s="451"/>
    </row>
    <row r="34" spans="1:18" ht="15.95" customHeight="1" x14ac:dyDescent="0.2">
      <c r="A34" s="463"/>
      <c r="B34" s="468"/>
      <c r="C34" s="469"/>
      <c r="D34" s="469"/>
      <c r="E34" s="469"/>
      <c r="F34" s="470"/>
      <c r="G34" s="470"/>
      <c r="H34" s="471"/>
      <c r="I34" s="472"/>
      <c r="J34" s="446"/>
      <c r="K34" s="447"/>
      <c r="L34" s="447"/>
      <c r="M34" s="447"/>
      <c r="N34" s="447"/>
      <c r="O34" s="447"/>
      <c r="P34" s="447"/>
      <c r="Q34" s="448"/>
      <c r="R34" s="451"/>
    </row>
    <row r="35" spans="1:18" ht="16.5" thickBot="1" x14ac:dyDescent="0.3">
      <c r="A35" s="878" t="s">
        <v>54</v>
      </c>
      <c r="B35" s="878"/>
      <c r="C35" s="878"/>
      <c r="D35" s="878"/>
      <c r="E35" s="878"/>
      <c r="F35" s="878"/>
      <c r="G35" s="878"/>
      <c r="H35" s="878"/>
      <c r="I35" s="878"/>
      <c r="J35" s="446"/>
      <c r="K35" s="447"/>
      <c r="L35" s="447"/>
      <c r="M35" s="447"/>
      <c r="N35" s="447"/>
      <c r="O35" s="447"/>
      <c r="P35" s="447"/>
      <c r="Q35" s="448"/>
      <c r="R35" s="451"/>
    </row>
    <row r="36" spans="1:18" ht="64.5" customHeight="1" thickTop="1" x14ac:dyDescent="0.2">
      <c r="A36" s="879" t="str">
        <f>A10</f>
        <v>ITEM</v>
      </c>
      <c r="B36" s="870" t="str">
        <f>B10</f>
        <v>POSTO DE TRABALHO</v>
      </c>
      <c r="C36" s="872" t="s">
        <v>11</v>
      </c>
      <c r="D36" s="880" t="s">
        <v>68</v>
      </c>
      <c r="E36" s="473" t="s">
        <v>16</v>
      </c>
      <c r="F36" s="473" t="s">
        <v>13</v>
      </c>
      <c r="G36" s="874" t="s">
        <v>10</v>
      </c>
      <c r="H36" s="450" t="s">
        <v>28</v>
      </c>
      <c r="I36" s="876" t="s">
        <v>59</v>
      </c>
      <c r="J36" s="446"/>
      <c r="K36" s="447"/>
      <c r="L36" s="447"/>
      <c r="M36" s="447"/>
      <c r="N36" s="447"/>
      <c r="O36" s="447"/>
      <c r="P36" s="447"/>
      <c r="Q36" s="448"/>
      <c r="R36" s="451"/>
    </row>
    <row r="37" spans="1:18" x14ac:dyDescent="0.2">
      <c r="A37" s="879"/>
      <c r="B37" s="870"/>
      <c r="C37" s="873"/>
      <c r="D37" s="877"/>
      <c r="E37" s="452">
        <v>0.2</v>
      </c>
      <c r="F37" s="452">
        <f>D77/100</f>
        <v>0</v>
      </c>
      <c r="G37" s="875"/>
      <c r="H37" s="452">
        <f>H18</f>
        <v>0</v>
      </c>
      <c r="I37" s="877"/>
      <c r="J37" s="446"/>
      <c r="K37" s="447"/>
      <c r="L37" s="447"/>
      <c r="M37" s="447"/>
      <c r="N37" s="447"/>
      <c r="O37" s="447"/>
      <c r="P37" s="447"/>
      <c r="Q37" s="448"/>
      <c r="R37" s="451"/>
    </row>
    <row r="38" spans="1:18" x14ac:dyDescent="0.2">
      <c r="A38" s="873"/>
      <c r="B38" s="871"/>
      <c r="C38" s="453" t="s">
        <v>12</v>
      </c>
      <c r="D38" s="453" t="s">
        <v>12</v>
      </c>
      <c r="E38" s="453" t="s">
        <v>12</v>
      </c>
      <c r="F38" s="453" t="s">
        <v>12</v>
      </c>
      <c r="G38" s="453" t="s">
        <v>12</v>
      </c>
      <c r="H38" s="453" t="s">
        <v>12</v>
      </c>
      <c r="I38" s="453" t="s">
        <v>12</v>
      </c>
      <c r="J38" s="446"/>
      <c r="K38" s="447"/>
      <c r="L38" s="447"/>
      <c r="M38" s="447"/>
      <c r="N38" s="447"/>
      <c r="O38" s="447"/>
      <c r="P38" s="447"/>
      <c r="Q38" s="448"/>
      <c r="R38" s="451"/>
    </row>
    <row r="39" spans="1:18" ht="15.95" customHeight="1" x14ac:dyDescent="0.2">
      <c r="A39" s="454">
        <f t="shared" ref="A39:B41" si="8">A11</f>
        <v>1</v>
      </c>
      <c r="B39" s="438" t="str">
        <f t="shared" si="8"/>
        <v>Engenheiro Civil</v>
      </c>
      <c r="C39" s="455">
        <f>'Postos de Engenheiro'!$D$16</f>
        <v>0</v>
      </c>
      <c r="D39" s="455">
        <f>(((C39/($C$11*5))*1.1428571)*1.25)*1.5</f>
        <v>0</v>
      </c>
      <c r="E39" s="455">
        <f>D39*$E$37</f>
        <v>0</v>
      </c>
      <c r="F39" s="456">
        <f>(D39+E39)*$F$37</f>
        <v>0</v>
      </c>
      <c r="G39" s="456">
        <f t="shared" ref="G39:G42" si="9">D39+E39+F39</f>
        <v>0</v>
      </c>
      <c r="H39" s="456">
        <f>G39*$H$37</f>
        <v>0</v>
      </c>
      <c r="I39" s="457">
        <f t="shared" ref="I39:I42" si="10">ROUND((G39+H39),2)</f>
        <v>0</v>
      </c>
      <c r="J39" s="446"/>
      <c r="K39" s="447"/>
      <c r="L39" s="447"/>
      <c r="M39" s="447"/>
      <c r="N39" s="447"/>
      <c r="O39" s="447"/>
      <c r="P39" s="447"/>
      <c r="Q39" s="448"/>
      <c r="R39" s="451"/>
    </row>
    <row r="40" spans="1:18" ht="15.95" customHeight="1" x14ac:dyDescent="0.2">
      <c r="A40" s="212">
        <f t="shared" si="8"/>
        <v>2</v>
      </c>
      <c r="B40" s="441" t="str">
        <f t="shared" si="8"/>
        <v>Engenheiro Civil com especialização em Segurança do Trabalho</v>
      </c>
      <c r="C40" s="458">
        <f>'Postos de Engenheiro'!$D$17</f>
        <v>0</v>
      </c>
      <c r="D40" s="458">
        <f>(((C40/($C$12*5))*1.1428571)*1.25)*1.5</f>
        <v>0</v>
      </c>
      <c r="E40" s="458">
        <f>D40*$E$37</f>
        <v>0</v>
      </c>
      <c r="F40" s="459">
        <f>(D40+E40)*$F$37</f>
        <v>0</v>
      </c>
      <c r="G40" s="459">
        <f t="shared" si="9"/>
        <v>0</v>
      </c>
      <c r="H40" s="459">
        <f>G40*$H$37</f>
        <v>0</v>
      </c>
      <c r="I40" s="460">
        <f t="shared" si="10"/>
        <v>0</v>
      </c>
      <c r="J40" s="446"/>
      <c r="K40" s="447"/>
      <c r="L40" s="447"/>
      <c r="M40" s="447"/>
      <c r="N40" s="447"/>
      <c r="O40" s="447"/>
      <c r="P40" s="447"/>
      <c r="Q40" s="448"/>
      <c r="R40" s="451"/>
    </row>
    <row r="41" spans="1:18" ht="15.95" customHeight="1" x14ac:dyDescent="0.2">
      <c r="A41" s="454">
        <f t="shared" si="8"/>
        <v>3</v>
      </c>
      <c r="B41" s="438" t="str">
        <f t="shared" si="8"/>
        <v>Técnico em Edificações</v>
      </c>
      <c r="C41" s="455">
        <f>'Postos de Tec. de Edificacoes'!$D$16</f>
        <v>0</v>
      </c>
      <c r="D41" s="455">
        <f>(((C41/($C$13*5))*1.1428571)*1.2)*1.5</f>
        <v>0</v>
      </c>
      <c r="E41" s="455">
        <f>D41*$E$37</f>
        <v>0</v>
      </c>
      <c r="F41" s="456">
        <f>(D41+E41)*$F$37</f>
        <v>0</v>
      </c>
      <c r="G41" s="456">
        <f t="shared" si="9"/>
        <v>0</v>
      </c>
      <c r="H41" s="456">
        <f>G41*$H$37</f>
        <v>0</v>
      </c>
      <c r="I41" s="457">
        <f t="shared" si="10"/>
        <v>0</v>
      </c>
      <c r="J41" s="446"/>
      <c r="K41" s="447"/>
      <c r="L41" s="447"/>
      <c r="M41" s="447"/>
      <c r="N41" s="447"/>
      <c r="O41" s="447"/>
      <c r="P41" s="447"/>
      <c r="Q41" s="448"/>
      <c r="R41" s="451"/>
    </row>
    <row r="42" spans="1:18" ht="15.95" customHeight="1" x14ac:dyDescent="0.2">
      <c r="A42" s="212">
        <f>A14</f>
        <v>4</v>
      </c>
      <c r="B42" s="441" t="str">
        <f>B14</f>
        <v>Técnico em Edificações qualificado para inspeção de linha de vida</v>
      </c>
      <c r="C42" s="458">
        <f>C23</f>
        <v>0</v>
      </c>
      <c r="D42" s="458">
        <f>(((C42/($C$14*5))*1.1428571)*1.2)*1.5</f>
        <v>0</v>
      </c>
      <c r="E42" s="458">
        <f>D42*$E$37</f>
        <v>0</v>
      </c>
      <c r="F42" s="459">
        <f>(D42+E42)*$F$37</f>
        <v>0</v>
      </c>
      <c r="G42" s="459">
        <f t="shared" si="9"/>
        <v>0</v>
      </c>
      <c r="H42" s="459">
        <f>G42*$H$37</f>
        <v>0</v>
      </c>
      <c r="I42" s="460">
        <f t="shared" si="10"/>
        <v>0</v>
      </c>
      <c r="J42" s="446"/>
      <c r="K42" s="447"/>
      <c r="L42" s="447"/>
      <c r="M42" s="447"/>
      <c r="N42" s="447"/>
      <c r="O42" s="447"/>
      <c r="P42" s="447"/>
      <c r="Q42" s="448"/>
      <c r="R42" s="451"/>
    </row>
    <row r="43" spans="1:18" ht="15.95" customHeight="1" x14ac:dyDescent="0.2">
      <c r="A43" s="463"/>
      <c r="B43" s="464"/>
      <c r="C43" s="465"/>
      <c r="D43" s="474"/>
      <c r="E43" s="465"/>
      <c r="F43" s="466"/>
      <c r="G43" s="466"/>
      <c r="H43" s="466"/>
      <c r="I43" s="475"/>
      <c r="J43" s="446"/>
      <c r="K43" s="447"/>
      <c r="L43" s="447"/>
      <c r="M43" s="447"/>
      <c r="N43" s="447"/>
      <c r="O43" s="447"/>
      <c r="P43" s="447"/>
      <c r="Q43" s="448"/>
      <c r="R43" s="451"/>
    </row>
    <row r="44" spans="1:18" ht="16.5" thickBot="1" x14ac:dyDescent="0.3">
      <c r="A44" s="878" t="s">
        <v>53</v>
      </c>
      <c r="B44" s="878"/>
      <c r="C44" s="878"/>
      <c r="D44" s="878"/>
      <c r="E44" s="878"/>
      <c r="F44" s="878"/>
      <c r="G44" s="878"/>
      <c r="H44" s="878"/>
      <c r="I44" s="878"/>
      <c r="J44" s="446"/>
      <c r="K44" s="447"/>
      <c r="L44" s="447"/>
      <c r="M44" s="447"/>
      <c r="N44" s="447"/>
      <c r="O44" s="447"/>
      <c r="P44" s="447"/>
      <c r="Q44" s="448"/>
      <c r="R44" s="451"/>
    </row>
    <row r="45" spans="1:18" ht="64.5" customHeight="1" thickTop="1" x14ac:dyDescent="0.2">
      <c r="A45" s="879" t="str">
        <f>A10</f>
        <v>ITEM</v>
      </c>
      <c r="B45" s="870" t="str">
        <f>B10</f>
        <v>POSTO DE TRABALHO</v>
      </c>
      <c r="C45" s="872" t="s">
        <v>11</v>
      </c>
      <c r="D45" s="880" t="s">
        <v>69</v>
      </c>
      <c r="E45" s="473" t="s">
        <v>16</v>
      </c>
      <c r="F45" s="473" t="s">
        <v>13</v>
      </c>
      <c r="G45" s="874" t="s">
        <v>10</v>
      </c>
      <c r="H45" s="450" t="s">
        <v>28</v>
      </c>
      <c r="I45" s="876" t="s">
        <v>60</v>
      </c>
      <c r="J45" s="446"/>
      <c r="K45" s="447"/>
      <c r="L45" s="447"/>
      <c r="M45" s="447"/>
      <c r="N45" s="447"/>
      <c r="O45" s="447"/>
      <c r="P45" s="447"/>
      <c r="Q45" s="448"/>
      <c r="R45" s="451"/>
    </row>
    <row r="46" spans="1:18" x14ac:dyDescent="0.2">
      <c r="A46" s="879"/>
      <c r="B46" s="870"/>
      <c r="C46" s="873"/>
      <c r="D46" s="877"/>
      <c r="E46" s="452">
        <v>0.2</v>
      </c>
      <c r="F46" s="452">
        <f>D77/100</f>
        <v>0</v>
      </c>
      <c r="G46" s="875"/>
      <c r="H46" s="452">
        <f>H18</f>
        <v>0</v>
      </c>
      <c r="I46" s="877"/>
      <c r="J46" s="446"/>
      <c r="K46" s="447"/>
      <c r="L46" s="447"/>
      <c r="M46" s="447"/>
      <c r="N46" s="447"/>
      <c r="O46" s="447"/>
      <c r="P46" s="447"/>
      <c r="Q46" s="448"/>
      <c r="R46" s="451"/>
    </row>
    <row r="47" spans="1:18" x14ac:dyDescent="0.2">
      <c r="A47" s="873"/>
      <c r="B47" s="871"/>
      <c r="C47" s="453" t="s">
        <v>12</v>
      </c>
      <c r="D47" s="453" t="s">
        <v>12</v>
      </c>
      <c r="E47" s="453" t="s">
        <v>12</v>
      </c>
      <c r="F47" s="453" t="s">
        <v>12</v>
      </c>
      <c r="G47" s="453" t="s">
        <v>12</v>
      </c>
      <c r="H47" s="453" t="s">
        <v>12</v>
      </c>
      <c r="I47" s="453" t="s">
        <v>12</v>
      </c>
      <c r="J47" s="446"/>
      <c r="K47" s="447"/>
      <c r="L47" s="447"/>
      <c r="M47" s="447"/>
      <c r="N47" s="447"/>
      <c r="O47" s="447"/>
      <c r="P47" s="447"/>
      <c r="Q47" s="448"/>
      <c r="R47" s="451"/>
    </row>
    <row r="48" spans="1:18" ht="15.95" customHeight="1" x14ac:dyDescent="0.2">
      <c r="A48" s="454">
        <f t="shared" ref="A48:B50" si="11">A11</f>
        <v>1</v>
      </c>
      <c r="B48" s="438" t="str">
        <f t="shared" si="11"/>
        <v>Engenheiro Civil</v>
      </c>
      <c r="C48" s="455">
        <f>'Postos de Engenheiro'!$D$16</f>
        <v>0</v>
      </c>
      <c r="D48" s="455">
        <f>(((C39/($C$11*5))*1.1428571)*1.25)*2</f>
        <v>0</v>
      </c>
      <c r="E48" s="455">
        <f>D48*$E$46</f>
        <v>0</v>
      </c>
      <c r="F48" s="456">
        <f>(D48+E48)*$F$46</f>
        <v>0</v>
      </c>
      <c r="G48" s="456">
        <f t="shared" ref="G48:G51" si="12">D48+E48+F48</f>
        <v>0</v>
      </c>
      <c r="H48" s="456">
        <f>G48*$H$46</f>
        <v>0</v>
      </c>
      <c r="I48" s="457">
        <f t="shared" ref="I48:I51" si="13">ROUND((G48+H48),2)</f>
        <v>0</v>
      </c>
      <c r="J48" s="446"/>
      <c r="K48" s="447"/>
      <c r="L48" s="447"/>
      <c r="M48" s="447"/>
      <c r="N48" s="447"/>
      <c r="O48" s="447"/>
      <c r="P48" s="447"/>
      <c r="Q48" s="448"/>
      <c r="R48" s="451"/>
    </row>
    <row r="49" spans="1:1025" ht="15.95" customHeight="1" x14ac:dyDescent="0.2">
      <c r="A49" s="212">
        <f t="shared" si="11"/>
        <v>2</v>
      </c>
      <c r="B49" s="441" t="str">
        <f t="shared" si="11"/>
        <v>Engenheiro Civil com especialização em Segurança do Trabalho</v>
      </c>
      <c r="C49" s="458">
        <f>'Postos de Engenheiro'!$D$17</f>
        <v>0</v>
      </c>
      <c r="D49" s="458">
        <f>(((C40/($C$12*5))*1.1428571)*1.25)*2</f>
        <v>0</v>
      </c>
      <c r="E49" s="458">
        <f t="shared" ref="E49:E51" si="14">D49*$E$46</f>
        <v>0</v>
      </c>
      <c r="F49" s="459">
        <f t="shared" ref="F49:F51" si="15">(D49+E49)*$F$46</f>
        <v>0</v>
      </c>
      <c r="G49" s="459">
        <f t="shared" si="12"/>
        <v>0</v>
      </c>
      <c r="H49" s="459">
        <f t="shared" ref="H49:H51" si="16">G49*$H$46</f>
        <v>0</v>
      </c>
      <c r="I49" s="460">
        <f t="shared" si="13"/>
        <v>0</v>
      </c>
      <c r="J49" s="446"/>
      <c r="K49" s="447"/>
      <c r="L49" s="447"/>
      <c r="M49" s="447"/>
      <c r="N49" s="447"/>
      <c r="O49" s="447"/>
      <c r="P49" s="447"/>
      <c r="Q49" s="448"/>
      <c r="R49" s="451"/>
    </row>
    <row r="50" spans="1:1025" ht="15.95" customHeight="1" x14ac:dyDescent="0.2">
      <c r="A50" s="454">
        <f t="shared" si="11"/>
        <v>3</v>
      </c>
      <c r="B50" s="438" t="str">
        <f t="shared" si="11"/>
        <v>Técnico em Edificações</v>
      </c>
      <c r="C50" s="455">
        <f>'Postos de Tec. de Edificacoes'!$D$16</f>
        <v>0</v>
      </c>
      <c r="D50" s="455">
        <f>(((C41/($C$13*5))*1.1428571)*1.2)*2</f>
        <v>0</v>
      </c>
      <c r="E50" s="455">
        <f>D50*$E$46</f>
        <v>0</v>
      </c>
      <c r="F50" s="456">
        <f>(D50+E50)*$F$46</f>
        <v>0</v>
      </c>
      <c r="G50" s="456">
        <f t="shared" si="12"/>
        <v>0</v>
      </c>
      <c r="H50" s="456">
        <f>G50*$H$46</f>
        <v>0</v>
      </c>
      <c r="I50" s="457">
        <f t="shared" si="13"/>
        <v>0</v>
      </c>
      <c r="J50" s="446"/>
      <c r="K50" s="447"/>
      <c r="L50" s="447"/>
      <c r="M50" s="447"/>
      <c r="N50" s="447"/>
      <c r="O50" s="447"/>
      <c r="P50" s="447"/>
      <c r="Q50" s="448"/>
      <c r="R50" s="451"/>
    </row>
    <row r="51" spans="1:1025" ht="15.95" customHeight="1" x14ac:dyDescent="0.2">
      <c r="A51" s="212">
        <f>A14</f>
        <v>4</v>
      </c>
      <c r="B51" s="441" t="str">
        <f>B14</f>
        <v>Técnico em Edificações qualificado para inspeção de linha de vida</v>
      </c>
      <c r="C51" s="458">
        <f>C23</f>
        <v>0</v>
      </c>
      <c r="D51" s="458">
        <f>(((C42/($C$14*5))*1.1428571)*1.2)*2</f>
        <v>0</v>
      </c>
      <c r="E51" s="458">
        <f t="shared" si="14"/>
        <v>0</v>
      </c>
      <c r="F51" s="459">
        <f t="shared" si="15"/>
        <v>0</v>
      </c>
      <c r="G51" s="459">
        <f t="shared" si="12"/>
        <v>0</v>
      </c>
      <c r="H51" s="459">
        <f t="shared" si="16"/>
        <v>0</v>
      </c>
      <c r="I51" s="460">
        <f t="shared" si="13"/>
        <v>0</v>
      </c>
      <c r="J51" s="446"/>
      <c r="K51" s="447"/>
      <c r="L51" s="447"/>
      <c r="M51" s="447"/>
      <c r="N51" s="447"/>
      <c r="O51" s="447"/>
      <c r="P51" s="447"/>
      <c r="Q51" s="448"/>
      <c r="R51" s="451"/>
    </row>
    <row r="52" spans="1:1025" ht="15.95" customHeight="1" x14ac:dyDescent="0.2">
      <c r="A52" s="463"/>
      <c r="B52" s="468"/>
      <c r="C52" s="469"/>
      <c r="D52" s="469"/>
      <c r="E52" s="469"/>
      <c r="F52" s="470"/>
      <c r="G52" s="470"/>
      <c r="H52" s="471"/>
      <c r="I52" s="472"/>
      <c r="J52" s="447"/>
      <c r="K52" s="447"/>
      <c r="L52" s="447"/>
      <c r="M52" s="447"/>
      <c r="N52" s="447"/>
      <c r="O52" s="447"/>
      <c r="P52" s="447"/>
      <c r="Q52" s="447"/>
      <c r="R52" s="451"/>
    </row>
    <row r="53" spans="1:1025" s="5" customFormat="1" ht="16.5" thickBot="1" x14ac:dyDescent="0.3">
      <c r="A53" s="845" t="s">
        <v>242</v>
      </c>
      <c r="B53" s="845"/>
      <c r="C53" s="845"/>
      <c r="D53" s="845"/>
      <c r="E53" s="845"/>
      <c r="F53" s="845"/>
      <c r="G53" s="845"/>
      <c r="H53" s="845"/>
      <c r="I53" s="845"/>
      <c r="J53" s="897"/>
      <c r="K53" s="897"/>
      <c r="L53" s="897"/>
      <c r="M53" s="897"/>
      <c r="N53" s="897"/>
      <c r="O53" s="897"/>
      <c r="P53" s="897"/>
      <c r="Q53" s="897"/>
      <c r="R53" s="251"/>
      <c r="S53" s="252"/>
      <c r="T53" s="252"/>
      <c r="U53" s="252"/>
      <c r="V53" s="252"/>
      <c r="W53" s="252"/>
      <c r="X53" s="252"/>
      <c r="Y53" s="252"/>
      <c r="Z53" s="252"/>
      <c r="AA53" s="252"/>
      <c r="AB53" s="252"/>
      <c r="AC53" s="252"/>
      <c r="AD53" s="252"/>
      <c r="AE53" s="252"/>
      <c r="AF53" s="252"/>
      <c r="AG53" s="252"/>
      <c r="AH53" s="252"/>
      <c r="AI53" s="252"/>
      <c r="AJ53" s="252"/>
      <c r="AK53" s="252"/>
      <c r="AL53" s="252"/>
      <c r="AM53" s="252"/>
      <c r="AN53" s="252"/>
      <c r="AO53" s="252"/>
      <c r="AP53" s="252"/>
      <c r="AQ53" s="252"/>
      <c r="AR53" s="252"/>
      <c r="AS53" s="252"/>
      <c r="AT53" s="252"/>
      <c r="AU53" s="252"/>
      <c r="AV53" s="252"/>
      <c r="AW53" s="252"/>
      <c r="AX53" s="252"/>
      <c r="AY53" s="252"/>
      <c r="AZ53" s="252"/>
      <c r="BA53" s="252"/>
      <c r="BB53" s="252"/>
      <c r="BC53" s="252"/>
      <c r="BD53" s="252"/>
      <c r="BE53" s="252"/>
      <c r="BF53" s="252"/>
      <c r="BG53" s="252"/>
      <c r="BH53" s="252"/>
      <c r="BI53" s="252"/>
      <c r="BJ53" s="252"/>
      <c r="BK53" s="252"/>
      <c r="BL53" s="252"/>
      <c r="BM53" s="252"/>
      <c r="BN53" s="252"/>
      <c r="BO53" s="252"/>
      <c r="BP53" s="252"/>
      <c r="BQ53" s="252"/>
      <c r="BR53" s="252"/>
      <c r="BS53" s="252"/>
      <c r="BT53" s="252"/>
      <c r="BU53" s="252"/>
      <c r="BV53" s="252"/>
      <c r="BW53" s="252"/>
      <c r="BX53" s="252"/>
      <c r="BY53" s="252"/>
      <c r="BZ53" s="252"/>
      <c r="CA53" s="252"/>
      <c r="CB53" s="252"/>
      <c r="CC53" s="252"/>
      <c r="CD53" s="252"/>
      <c r="CE53" s="252"/>
      <c r="CF53" s="252"/>
      <c r="CG53" s="252"/>
      <c r="CH53" s="252"/>
      <c r="CI53" s="252"/>
      <c r="CJ53" s="252"/>
      <c r="CK53" s="252"/>
      <c r="CL53" s="252"/>
      <c r="CM53" s="252"/>
      <c r="CN53" s="252"/>
      <c r="CO53" s="252"/>
      <c r="CP53" s="252"/>
      <c r="CQ53" s="252"/>
      <c r="CR53" s="252"/>
      <c r="CS53" s="252"/>
      <c r="CT53" s="252"/>
      <c r="CU53" s="252"/>
      <c r="CV53" s="252"/>
      <c r="CW53" s="252"/>
      <c r="CX53" s="252"/>
      <c r="CY53" s="252"/>
      <c r="CZ53" s="252"/>
      <c r="DA53" s="252"/>
      <c r="DB53" s="252"/>
      <c r="DC53" s="252"/>
      <c r="DD53" s="252"/>
      <c r="DE53" s="252"/>
      <c r="DF53" s="252"/>
      <c r="DG53" s="252"/>
      <c r="DH53" s="252"/>
      <c r="DI53" s="252"/>
      <c r="DJ53" s="252"/>
      <c r="DK53" s="252"/>
      <c r="DL53" s="252"/>
      <c r="DM53" s="252"/>
      <c r="DN53" s="252"/>
      <c r="DO53" s="252"/>
      <c r="DP53" s="252"/>
      <c r="DQ53" s="252"/>
      <c r="DR53" s="252"/>
      <c r="DS53" s="252"/>
      <c r="DT53" s="252"/>
      <c r="DU53" s="252"/>
      <c r="DV53" s="252"/>
      <c r="DW53" s="252"/>
      <c r="DX53" s="252"/>
      <c r="DY53" s="252"/>
      <c r="DZ53" s="252"/>
      <c r="EA53" s="252"/>
      <c r="EB53" s="252"/>
      <c r="EC53" s="252"/>
      <c r="ED53" s="252"/>
      <c r="EE53" s="252"/>
      <c r="EF53" s="252"/>
      <c r="EG53" s="252"/>
      <c r="EH53" s="252"/>
      <c r="EI53" s="252"/>
      <c r="EJ53" s="252"/>
      <c r="EK53" s="252"/>
      <c r="EL53" s="252"/>
      <c r="EM53" s="252"/>
      <c r="EN53" s="252"/>
      <c r="EO53" s="252"/>
      <c r="EP53" s="252"/>
      <c r="EQ53" s="252"/>
      <c r="ER53" s="252"/>
      <c r="ES53" s="252"/>
      <c r="ET53" s="252"/>
      <c r="EU53" s="252"/>
      <c r="EV53" s="252"/>
      <c r="EW53" s="252"/>
      <c r="EX53" s="252"/>
      <c r="EY53" s="252"/>
      <c r="EZ53" s="252"/>
      <c r="FA53" s="252"/>
      <c r="FB53" s="252"/>
      <c r="FC53" s="252"/>
      <c r="FD53" s="252"/>
      <c r="FE53" s="252"/>
      <c r="FF53" s="252"/>
      <c r="FG53" s="252"/>
      <c r="FH53" s="252"/>
      <c r="FI53" s="252"/>
      <c r="FJ53" s="252"/>
      <c r="FK53" s="252"/>
      <c r="FL53" s="252"/>
      <c r="FM53" s="252"/>
      <c r="FN53" s="252"/>
      <c r="FO53" s="252"/>
      <c r="FP53" s="252"/>
      <c r="FQ53" s="252"/>
      <c r="FR53" s="252"/>
      <c r="FS53" s="252"/>
      <c r="FT53" s="252"/>
      <c r="FU53" s="252"/>
      <c r="FV53" s="252"/>
      <c r="FW53" s="252"/>
      <c r="FX53" s="252"/>
      <c r="FY53" s="252"/>
      <c r="FZ53" s="252"/>
      <c r="GA53" s="252"/>
      <c r="GB53" s="252"/>
      <c r="GC53" s="252"/>
      <c r="GD53" s="252"/>
      <c r="GE53" s="252"/>
      <c r="GF53" s="252"/>
      <c r="GG53" s="252"/>
      <c r="GH53" s="252"/>
      <c r="GI53" s="252"/>
      <c r="GJ53" s="252"/>
      <c r="GK53" s="252"/>
      <c r="GL53" s="252"/>
      <c r="GM53" s="252"/>
      <c r="GN53" s="252"/>
      <c r="GO53" s="252"/>
      <c r="GP53" s="252"/>
      <c r="GQ53" s="252"/>
      <c r="GR53" s="252"/>
      <c r="GS53" s="252"/>
      <c r="GT53" s="252"/>
      <c r="GU53" s="252"/>
      <c r="GV53" s="252"/>
      <c r="GW53" s="252"/>
      <c r="GX53" s="252"/>
      <c r="GY53" s="252"/>
      <c r="GZ53" s="252"/>
      <c r="HA53" s="252"/>
      <c r="HB53" s="252"/>
      <c r="HC53" s="252"/>
      <c r="HD53" s="252"/>
      <c r="HE53" s="252"/>
      <c r="HF53" s="252"/>
      <c r="HG53" s="252"/>
      <c r="HH53" s="252"/>
      <c r="HI53" s="252"/>
      <c r="HJ53" s="252"/>
      <c r="HK53" s="252"/>
      <c r="HL53" s="252"/>
      <c r="HM53" s="252"/>
      <c r="HN53" s="252"/>
      <c r="HO53" s="252"/>
      <c r="HP53" s="252"/>
      <c r="HQ53" s="252"/>
      <c r="HR53" s="252"/>
      <c r="HS53" s="252"/>
      <c r="HT53" s="252"/>
      <c r="HU53" s="252"/>
      <c r="HV53" s="252"/>
      <c r="HW53" s="252"/>
      <c r="HX53" s="252"/>
      <c r="HY53" s="252"/>
      <c r="HZ53" s="252"/>
      <c r="IA53" s="252"/>
      <c r="IB53" s="252"/>
      <c r="IC53" s="252"/>
      <c r="ID53" s="252"/>
      <c r="IE53" s="252"/>
      <c r="IF53" s="252"/>
      <c r="IG53" s="252"/>
      <c r="IH53" s="252"/>
      <c r="II53" s="252"/>
      <c r="IJ53" s="252"/>
      <c r="IK53" s="252"/>
      <c r="IL53" s="252"/>
      <c r="IM53" s="252"/>
      <c r="IN53" s="252"/>
      <c r="IO53" s="252"/>
      <c r="IP53" s="252"/>
      <c r="IQ53" s="252"/>
      <c r="IR53" s="252"/>
      <c r="IS53" s="252"/>
      <c r="IT53" s="252"/>
      <c r="IU53" s="252"/>
      <c r="IV53" s="252"/>
      <c r="IW53" s="252"/>
      <c r="IX53" s="252"/>
      <c r="IY53" s="252"/>
      <c r="IZ53" s="252"/>
      <c r="JA53" s="252"/>
      <c r="JB53" s="252"/>
      <c r="JC53" s="252"/>
      <c r="JD53" s="252"/>
      <c r="JE53" s="252"/>
      <c r="JF53" s="252"/>
      <c r="JG53" s="252"/>
      <c r="JH53" s="252"/>
      <c r="JI53" s="252"/>
      <c r="JJ53" s="252"/>
      <c r="JK53" s="252"/>
      <c r="JL53" s="252"/>
      <c r="JM53" s="252"/>
      <c r="JN53" s="252"/>
      <c r="JO53" s="252"/>
      <c r="JP53" s="252"/>
      <c r="JQ53" s="252"/>
      <c r="JR53" s="252"/>
      <c r="JS53" s="252"/>
      <c r="JT53" s="252"/>
      <c r="JU53" s="252"/>
      <c r="JV53" s="252"/>
      <c r="JW53" s="252"/>
      <c r="JX53" s="252"/>
      <c r="JY53" s="252"/>
      <c r="JZ53" s="252"/>
      <c r="KA53" s="252"/>
      <c r="KB53" s="252"/>
      <c r="KC53" s="252"/>
      <c r="KD53" s="252"/>
      <c r="KE53" s="252"/>
      <c r="KF53" s="252"/>
      <c r="KG53" s="252"/>
      <c r="KH53" s="252"/>
      <c r="KI53" s="252"/>
      <c r="KJ53" s="252"/>
      <c r="KK53" s="252"/>
      <c r="KL53" s="252"/>
      <c r="KM53" s="252"/>
      <c r="KN53" s="252"/>
      <c r="KO53" s="252"/>
      <c r="KP53" s="252"/>
      <c r="KQ53" s="252"/>
      <c r="KR53" s="252"/>
      <c r="KS53" s="252"/>
      <c r="KT53" s="252"/>
      <c r="KU53" s="252"/>
      <c r="KV53" s="252"/>
      <c r="KW53" s="252"/>
      <c r="KX53" s="252"/>
      <c r="KY53" s="252"/>
      <c r="KZ53" s="252"/>
      <c r="LA53" s="252"/>
      <c r="LB53" s="252"/>
      <c r="LC53" s="252"/>
      <c r="LD53" s="252"/>
      <c r="LE53" s="252"/>
      <c r="LF53" s="252"/>
      <c r="LG53" s="252"/>
      <c r="LH53" s="252"/>
      <c r="LI53" s="252"/>
      <c r="LJ53" s="252"/>
      <c r="LK53" s="252"/>
      <c r="LL53" s="252"/>
      <c r="LM53" s="252"/>
      <c r="LN53" s="252"/>
      <c r="LO53" s="252"/>
      <c r="LP53" s="252"/>
      <c r="LQ53" s="252"/>
      <c r="LR53" s="252"/>
      <c r="LS53" s="252"/>
      <c r="LT53" s="252"/>
      <c r="LU53" s="252"/>
      <c r="LV53" s="252"/>
      <c r="LW53" s="252"/>
      <c r="LX53" s="252"/>
      <c r="LY53" s="252"/>
      <c r="LZ53" s="252"/>
      <c r="MA53" s="252"/>
      <c r="MB53" s="252"/>
      <c r="MC53" s="252"/>
      <c r="MD53" s="252"/>
      <c r="ME53" s="252"/>
      <c r="MF53" s="252"/>
      <c r="MG53" s="252"/>
      <c r="MH53" s="252"/>
      <c r="MI53" s="252"/>
      <c r="MJ53" s="252"/>
      <c r="MK53" s="252"/>
      <c r="ML53" s="252"/>
      <c r="MM53" s="252"/>
      <c r="MN53" s="252"/>
      <c r="MO53" s="252"/>
      <c r="MP53" s="252"/>
      <c r="MQ53" s="252"/>
      <c r="MR53" s="252"/>
      <c r="MS53" s="252"/>
      <c r="MT53" s="252"/>
      <c r="MU53" s="252"/>
      <c r="MV53" s="252"/>
      <c r="MW53" s="252"/>
      <c r="MX53" s="252"/>
      <c r="MY53" s="252"/>
      <c r="MZ53" s="252"/>
      <c r="NA53" s="252"/>
      <c r="NB53" s="252"/>
      <c r="NC53" s="252"/>
      <c r="ND53" s="252"/>
      <c r="NE53" s="252"/>
      <c r="NF53" s="252"/>
      <c r="NG53" s="252"/>
      <c r="NH53" s="252"/>
      <c r="NI53" s="252"/>
      <c r="NJ53" s="252"/>
      <c r="NK53" s="252"/>
      <c r="NL53" s="252"/>
      <c r="NM53" s="252"/>
      <c r="NN53" s="252"/>
      <c r="NO53" s="252"/>
      <c r="NP53" s="252"/>
      <c r="NQ53" s="252"/>
      <c r="NR53" s="252"/>
      <c r="NS53" s="252"/>
      <c r="NT53" s="252"/>
      <c r="NU53" s="252"/>
      <c r="NV53" s="252"/>
      <c r="NW53" s="252"/>
      <c r="NX53" s="252"/>
      <c r="NY53" s="252"/>
      <c r="NZ53" s="252"/>
      <c r="OA53" s="252"/>
      <c r="OB53" s="252"/>
      <c r="OC53" s="252"/>
      <c r="OD53" s="252"/>
      <c r="OE53" s="252"/>
      <c r="OF53" s="252"/>
      <c r="OG53" s="252"/>
      <c r="OH53" s="252"/>
      <c r="OI53" s="252"/>
      <c r="OJ53" s="252"/>
      <c r="OK53" s="252"/>
      <c r="OL53" s="252"/>
      <c r="OM53" s="252"/>
      <c r="ON53" s="252"/>
      <c r="OO53" s="252"/>
      <c r="OP53" s="252"/>
      <c r="OQ53" s="252"/>
      <c r="OR53" s="252"/>
      <c r="OS53" s="252"/>
      <c r="OT53" s="252"/>
      <c r="OU53" s="252"/>
      <c r="OV53" s="252"/>
      <c r="OW53" s="252"/>
      <c r="OX53" s="252"/>
      <c r="OY53" s="252"/>
      <c r="OZ53" s="252"/>
      <c r="PA53" s="252"/>
      <c r="PB53" s="252"/>
      <c r="PC53" s="252"/>
      <c r="PD53" s="252"/>
      <c r="PE53" s="252"/>
      <c r="PF53" s="252"/>
      <c r="PG53" s="252"/>
      <c r="PH53" s="252"/>
      <c r="PI53" s="252"/>
      <c r="PJ53" s="252"/>
      <c r="PK53" s="252"/>
      <c r="PL53" s="252"/>
      <c r="PM53" s="252"/>
      <c r="PN53" s="252"/>
      <c r="PO53" s="252"/>
      <c r="PP53" s="252"/>
      <c r="PQ53" s="252"/>
      <c r="PR53" s="252"/>
      <c r="PS53" s="252"/>
      <c r="PT53" s="252"/>
      <c r="PU53" s="252"/>
      <c r="PV53" s="252"/>
      <c r="PW53" s="252"/>
      <c r="PX53" s="252"/>
      <c r="PY53" s="252"/>
      <c r="PZ53" s="252"/>
      <c r="QA53" s="252"/>
      <c r="QB53" s="252"/>
      <c r="QC53" s="252"/>
      <c r="QD53" s="252"/>
      <c r="QE53" s="252"/>
      <c r="QF53" s="252"/>
      <c r="QG53" s="252"/>
      <c r="QH53" s="252"/>
      <c r="QI53" s="252"/>
      <c r="QJ53" s="252"/>
      <c r="QK53" s="252"/>
      <c r="QL53" s="252"/>
      <c r="QM53" s="252"/>
      <c r="QN53" s="252"/>
      <c r="QO53" s="252"/>
      <c r="QP53" s="252"/>
      <c r="QQ53" s="252"/>
      <c r="QR53" s="252"/>
      <c r="QS53" s="252"/>
      <c r="QT53" s="252"/>
      <c r="QU53" s="252"/>
      <c r="QV53" s="252"/>
      <c r="QW53" s="252"/>
      <c r="QX53" s="252"/>
      <c r="QY53" s="252"/>
      <c r="QZ53" s="252"/>
      <c r="RA53" s="252"/>
      <c r="RB53" s="252"/>
      <c r="RC53" s="252"/>
      <c r="RD53" s="252"/>
      <c r="RE53" s="252"/>
      <c r="RF53" s="252"/>
      <c r="RG53" s="252"/>
      <c r="RH53" s="252"/>
      <c r="RI53" s="252"/>
      <c r="RJ53" s="252"/>
      <c r="RK53" s="252"/>
      <c r="RL53" s="252"/>
      <c r="RM53" s="252"/>
      <c r="RN53" s="252"/>
      <c r="RO53" s="252"/>
      <c r="RP53" s="252"/>
      <c r="RQ53" s="252"/>
      <c r="RR53" s="252"/>
      <c r="RS53" s="252"/>
      <c r="RT53" s="252"/>
      <c r="RU53" s="252"/>
      <c r="RV53" s="252"/>
      <c r="RW53" s="252"/>
      <c r="RX53" s="252"/>
      <c r="RY53" s="252"/>
      <c r="RZ53" s="252"/>
      <c r="SA53" s="252"/>
      <c r="SB53" s="252"/>
      <c r="SC53" s="252"/>
      <c r="SD53" s="252"/>
      <c r="SE53" s="252"/>
      <c r="SF53" s="252"/>
      <c r="SG53" s="252"/>
      <c r="SH53" s="252"/>
      <c r="SI53" s="252"/>
      <c r="SJ53" s="252"/>
      <c r="SK53" s="252"/>
      <c r="SL53" s="252"/>
      <c r="SM53" s="252"/>
      <c r="SN53" s="252"/>
      <c r="SO53" s="252"/>
      <c r="SP53" s="252"/>
      <c r="SQ53" s="252"/>
      <c r="SR53" s="252"/>
      <c r="SS53" s="252"/>
      <c r="ST53" s="252"/>
      <c r="SU53" s="252"/>
      <c r="SV53" s="252"/>
      <c r="SW53" s="252"/>
      <c r="SX53" s="252"/>
      <c r="SY53" s="252"/>
      <c r="SZ53" s="252"/>
      <c r="TA53" s="252"/>
      <c r="TB53" s="252"/>
      <c r="TC53" s="252"/>
      <c r="TD53" s="252"/>
      <c r="TE53" s="252"/>
      <c r="TF53" s="252"/>
      <c r="TG53" s="252"/>
      <c r="TH53" s="252"/>
      <c r="TI53" s="252"/>
      <c r="TJ53" s="252"/>
      <c r="TK53" s="252"/>
      <c r="TL53" s="252"/>
      <c r="TM53" s="252"/>
      <c r="TN53" s="252"/>
      <c r="TO53" s="252"/>
      <c r="TP53" s="252"/>
      <c r="TQ53" s="252"/>
      <c r="TR53" s="252"/>
      <c r="TS53" s="252"/>
      <c r="TT53" s="252"/>
      <c r="TU53" s="252"/>
      <c r="TV53" s="252"/>
      <c r="TW53" s="252"/>
      <c r="TX53" s="252"/>
      <c r="TY53" s="252"/>
      <c r="TZ53" s="252"/>
      <c r="UA53" s="252"/>
      <c r="UB53" s="252"/>
      <c r="UC53" s="252"/>
      <c r="UD53" s="252"/>
      <c r="UE53" s="252"/>
      <c r="UF53" s="252"/>
      <c r="UG53" s="252"/>
      <c r="UH53" s="252"/>
      <c r="UI53" s="252"/>
      <c r="UJ53" s="252"/>
      <c r="UK53" s="252"/>
      <c r="UL53" s="252"/>
      <c r="UM53" s="252"/>
      <c r="UN53" s="252"/>
      <c r="UO53" s="252"/>
      <c r="UP53" s="252"/>
      <c r="UQ53" s="252"/>
      <c r="UR53" s="252"/>
      <c r="US53" s="252"/>
      <c r="UT53" s="252"/>
      <c r="UU53" s="252"/>
      <c r="UV53" s="252"/>
      <c r="UW53" s="252"/>
      <c r="UX53" s="252"/>
      <c r="UY53" s="252"/>
      <c r="UZ53" s="252"/>
      <c r="VA53" s="252"/>
      <c r="VB53" s="252"/>
      <c r="VC53" s="252"/>
      <c r="VD53" s="252"/>
      <c r="VE53" s="252"/>
      <c r="VF53" s="252"/>
      <c r="VG53" s="252"/>
      <c r="VH53" s="252"/>
      <c r="VI53" s="252"/>
      <c r="VJ53" s="252"/>
      <c r="VK53" s="252"/>
      <c r="VL53" s="252"/>
      <c r="VM53" s="252"/>
      <c r="VN53" s="252"/>
      <c r="VO53" s="252"/>
      <c r="VP53" s="252"/>
      <c r="VQ53" s="252"/>
      <c r="VR53" s="252"/>
      <c r="VS53" s="252"/>
      <c r="VT53" s="252"/>
      <c r="VU53" s="252"/>
      <c r="VV53" s="252"/>
      <c r="VW53" s="252"/>
      <c r="VX53" s="252"/>
      <c r="VY53" s="252"/>
      <c r="VZ53" s="252"/>
      <c r="WA53" s="252"/>
      <c r="WB53" s="252"/>
      <c r="WC53" s="252"/>
      <c r="WD53" s="252"/>
      <c r="WE53" s="252"/>
      <c r="WF53" s="252"/>
      <c r="WG53" s="252"/>
      <c r="WH53" s="252"/>
      <c r="WI53" s="252"/>
      <c r="WJ53" s="252"/>
      <c r="WK53" s="252"/>
      <c r="WL53" s="252"/>
      <c r="WM53" s="252"/>
      <c r="WN53" s="252"/>
      <c r="WO53" s="252"/>
      <c r="WP53" s="252"/>
      <c r="WQ53" s="252"/>
      <c r="WR53" s="252"/>
      <c r="WS53" s="252"/>
      <c r="WT53" s="252"/>
      <c r="WU53" s="252"/>
      <c r="WV53" s="252"/>
      <c r="WW53" s="252"/>
      <c r="WX53" s="252"/>
      <c r="WY53" s="252"/>
      <c r="WZ53" s="252"/>
      <c r="XA53" s="252"/>
      <c r="XB53" s="252"/>
      <c r="XC53" s="252"/>
      <c r="XD53" s="252"/>
      <c r="XE53" s="252"/>
      <c r="XF53" s="252"/>
      <c r="XG53" s="252"/>
      <c r="XH53" s="252"/>
      <c r="XI53" s="252"/>
      <c r="XJ53" s="252"/>
      <c r="XK53" s="252"/>
      <c r="XL53" s="252"/>
      <c r="XM53" s="252"/>
      <c r="XN53" s="252"/>
      <c r="XO53" s="252"/>
      <c r="XP53" s="252"/>
      <c r="XQ53" s="252"/>
      <c r="XR53" s="252"/>
      <c r="XS53" s="252"/>
      <c r="XT53" s="252"/>
      <c r="XU53" s="252"/>
      <c r="XV53" s="252"/>
      <c r="XW53" s="252"/>
      <c r="XX53" s="252"/>
      <c r="XY53" s="252"/>
      <c r="XZ53" s="252"/>
      <c r="YA53" s="252"/>
      <c r="YB53" s="252"/>
      <c r="YC53" s="252"/>
      <c r="YD53" s="252"/>
      <c r="YE53" s="252"/>
      <c r="YF53" s="252"/>
      <c r="YG53" s="252"/>
      <c r="YH53" s="252"/>
      <c r="YI53" s="252"/>
      <c r="YJ53" s="252"/>
      <c r="YK53" s="252"/>
      <c r="YL53" s="252"/>
      <c r="YM53" s="252"/>
      <c r="YN53" s="252"/>
      <c r="YO53" s="252"/>
      <c r="YP53" s="252"/>
      <c r="YQ53" s="252"/>
      <c r="YR53" s="252"/>
      <c r="YS53" s="252"/>
      <c r="YT53" s="252"/>
      <c r="YU53" s="252"/>
      <c r="YV53" s="252"/>
      <c r="YW53" s="252"/>
      <c r="YX53" s="252"/>
      <c r="YY53" s="252"/>
      <c r="YZ53" s="252"/>
      <c r="ZA53" s="252"/>
      <c r="ZB53" s="252"/>
      <c r="ZC53" s="252"/>
      <c r="ZD53" s="252"/>
      <c r="ZE53" s="252"/>
      <c r="ZF53" s="252"/>
      <c r="ZG53" s="252"/>
      <c r="ZH53" s="252"/>
      <c r="ZI53" s="252"/>
      <c r="ZJ53" s="252"/>
      <c r="ZK53" s="252"/>
      <c r="ZL53" s="252"/>
      <c r="ZM53" s="252"/>
      <c r="ZN53" s="252"/>
      <c r="ZO53" s="252"/>
      <c r="ZP53" s="252"/>
      <c r="ZQ53" s="252"/>
      <c r="ZR53" s="252"/>
      <c r="ZS53" s="252"/>
      <c r="ZT53" s="252"/>
      <c r="ZU53" s="252"/>
      <c r="ZV53" s="252"/>
      <c r="ZW53" s="252"/>
      <c r="ZX53" s="252"/>
      <c r="ZY53" s="252"/>
      <c r="ZZ53" s="252"/>
      <c r="AAA53" s="252"/>
      <c r="AAB53" s="252"/>
      <c r="AAC53" s="252"/>
      <c r="AAD53" s="252"/>
      <c r="AAE53" s="252"/>
      <c r="AAF53" s="252"/>
      <c r="AAG53" s="252"/>
      <c r="AAH53" s="252"/>
      <c r="AAI53" s="252"/>
      <c r="AAJ53" s="252"/>
      <c r="AAK53" s="252"/>
      <c r="AAL53" s="252"/>
      <c r="AAM53" s="252"/>
      <c r="AAN53" s="252"/>
      <c r="AAO53" s="252"/>
      <c r="AAP53" s="252"/>
      <c r="AAQ53" s="252"/>
      <c r="AAR53" s="252"/>
      <c r="AAS53" s="252"/>
      <c r="AAT53" s="252"/>
      <c r="AAU53" s="252"/>
      <c r="AAV53" s="252"/>
      <c r="AAW53" s="252"/>
      <c r="AAX53" s="252"/>
      <c r="AAY53" s="252"/>
      <c r="AAZ53" s="252"/>
      <c r="ABA53" s="252"/>
      <c r="ABB53" s="252"/>
      <c r="ABC53" s="252"/>
      <c r="ABD53" s="252"/>
      <c r="ABE53" s="252"/>
      <c r="ABF53" s="252"/>
      <c r="ABG53" s="252"/>
      <c r="ABH53" s="252"/>
      <c r="ABI53" s="252"/>
      <c r="ABJ53" s="252"/>
      <c r="ABK53" s="252"/>
      <c r="ABL53" s="252"/>
      <c r="ABM53" s="252"/>
      <c r="ABN53" s="252"/>
      <c r="ABO53" s="252"/>
      <c r="ABP53" s="252"/>
      <c r="ABQ53" s="252"/>
      <c r="ABR53" s="252"/>
      <c r="ABS53" s="252"/>
      <c r="ABT53" s="252"/>
      <c r="ABU53" s="252"/>
      <c r="ABV53" s="252"/>
      <c r="ABW53" s="252"/>
      <c r="ABX53" s="252"/>
      <c r="ABY53" s="252"/>
      <c r="ABZ53" s="252"/>
      <c r="ACA53" s="252"/>
      <c r="ACB53" s="252"/>
      <c r="ACC53" s="252"/>
      <c r="ACD53" s="252"/>
      <c r="ACE53" s="252"/>
      <c r="ACF53" s="252"/>
      <c r="ACG53" s="252"/>
      <c r="ACH53" s="252"/>
      <c r="ACI53" s="252"/>
      <c r="ACJ53" s="252"/>
      <c r="ACK53" s="252"/>
      <c r="ACL53" s="252"/>
      <c r="ACM53" s="252"/>
      <c r="ACN53" s="252"/>
      <c r="ACO53" s="252"/>
      <c r="ACP53" s="252"/>
      <c r="ACQ53" s="252"/>
      <c r="ACR53" s="252"/>
      <c r="ACS53" s="252"/>
      <c r="ACT53" s="252"/>
      <c r="ACU53" s="252"/>
      <c r="ACV53" s="252"/>
      <c r="ACW53" s="252"/>
      <c r="ACX53" s="252"/>
      <c r="ACY53" s="252"/>
      <c r="ACZ53" s="252"/>
      <c r="ADA53" s="252"/>
      <c r="ADB53" s="252"/>
      <c r="ADC53" s="252"/>
      <c r="ADD53" s="252"/>
      <c r="ADE53" s="252"/>
      <c r="ADF53" s="252"/>
      <c r="ADG53" s="252"/>
      <c r="ADH53" s="252"/>
      <c r="ADI53" s="252"/>
      <c r="ADJ53" s="252"/>
      <c r="ADK53" s="252"/>
      <c r="ADL53" s="252"/>
      <c r="ADM53" s="252"/>
      <c r="ADN53" s="252"/>
      <c r="ADO53" s="252"/>
      <c r="ADP53" s="252"/>
      <c r="ADQ53" s="252"/>
      <c r="ADR53" s="252"/>
      <c r="ADS53" s="252"/>
      <c r="ADT53" s="252"/>
      <c r="ADU53" s="252"/>
      <c r="ADV53" s="252"/>
      <c r="ADW53" s="252"/>
      <c r="ADX53" s="252"/>
      <c r="ADY53" s="252"/>
      <c r="ADZ53" s="252"/>
      <c r="AEA53" s="252"/>
      <c r="AEB53" s="252"/>
      <c r="AEC53" s="252"/>
      <c r="AED53" s="252"/>
      <c r="AEE53" s="252"/>
      <c r="AEF53" s="252"/>
      <c r="AEG53" s="252"/>
      <c r="AEH53" s="252"/>
      <c r="AEI53" s="252"/>
      <c r="AEJ53" s="252"/>
      <c r="AEK53" s="252"/>
      <c r="AEL53" s="252"/>
      <c r="AEM53" s="252"/>
      <c r="AEN53" s="252"/>
      <c r="AEO53" s="252"/>
      <c r="AEP53" s="252"/>
      <c r="AEQ53" s="252"/>
      <c r="AER53" s="252"/>
      <c r="AES53" s="252"/>
      <c r="AET53" s="252"/>
      <c r="AEU53" s="252"/>
      <c r="AEV53" s="252"/>
      <c r="AEW53" s="252"/>
      <c r="AEX53" s="252"/>
      <c r="AEY53" s="252"/>
      <c r="AEZ53" s="252"/>
      <c r="AFA53" s="252"/>
      <c r="AFB53" s="252"/>
      <c r="AFC53" s="252"/>
      <c r="AFD53" s="252"/>
      <c r="AFE53" s="252"/>
      <c r="AFF53" s="252"/>
      <c r="AFG53" s="252"/>
      <c r="AFH53" s="252"/>
      <c r="AFI53" s="252"/>
      <c r="AFJ53" s="252"/>
      <c r="AFK53" s="252"/>
      <c r="AFL53" s="252"/>
      <c r="AFM53" s="252"/>
      <c r="AFN53" s="252"/>
      <c r="AFO53" s="252"/>
      <c r="AFP53" s="252"/>
      <c r="AFQ53" s="252"/>
      <c r="AFR53" s="252"/>
      <c r="AFS53" s="252"/>
      <c r="AFT53" s="252"/>
      <c r="AFU53" s="252"/>
      <c r="AFV53" s="252"/>
      <c r="AFW53" s="252"/>
      <c r="AFX53" s="252"/>
      <c r="AFY53" s="252"/>
      <c r="AFZ53" s="252"/>
      <c r="AGA53" s="252"/>
      <c r="AGB53" s="252"/>
      <c r="AGC53" s="252"/>
      <c r="AGD53" s="252"/>
      <c r="AGE53" s="252"/>
      <c r="AGF53" s="252"/>
      <c r="AGG53" s="252"/>
      <c r="AGH53" s="252"/>
      <c r="AGI53" s="252"/>
      <c r="AGJ53" s="252"/>
      <c r="AGK53" s="252"/>
      <c r="AGL53" s="252"/>
      <c r="AGM53" s="252"/>
      <c r="AGN53" s="252"/>
      <c r="AGO53" s="252"/>
      <c r="AGP53" s="252"/>
      <c r="AGQ53" s="252"/>
      <c r="AGR53" s="252"/>
      <c r="AGS53" s="252"/>
      <c r="AGT53" s="252"/>
      <c r="AGU53" s="252"/>
      <c r="AGV53" s="252"/>
      <c r="AGW53" s="252"/>
      <c r="AGX53" s="252"/>
      <c r="AGY53" s="252"/>
      <c r="AGZ53" s="252"/>
      <c r="AHA53" s="252"/>
      <c r="AHB53" s="252"/>
      <c r="AHC53" s="252"/>
      <c r="AHD53" s="252"/>
      <c r="AHE53" s="252"/>
      <c r="AHF53" s="252"/>
      <c r="AHG53" s="252"/>
      <c r="AHH53" s="252"/>
      <c r="AHI53" s="252"/>
      <c r="AHJ53" s="252"/>
      <c r="AHK53" s="252"/>
      <c r="AHL53" s="252"/>
      <c r="AHM53" s="252"/>
      <c r="AHN53" s="252"/>
      <c r="AHO53" s="252"/>
      <c r="AHP53" s="252"/>
      <c r="AHQ53" s="252"/>
      <c r="AHR53" s="252"/>
      <c r="AHS53" s="252"/>
      <c r="AHT53" s="252"/>
      <c r="AHU53" s="252"/>
      <c r="AHV53" s="252"/>
      <c r="AHW53" s="252"/>
      <c r="AHX53" s="252"/>
      <c r="AHY53" s="252"/>
      <c r="AHZ53" s="252"/>
      <c r="AIA53" s="252"/>
      <c r="AIB53" s="252"/>
      <c r="AIC53" s="252"/>
      <c r="AID53" s="252"/>
      <c r="AIE53" s="252"/>
      <c r="AIF53" s="252"/>
      <c r="AIG53" s="252"/>
      <c r="AIH53" s="252"/>
      <c r="AII53" s="252"/>
      <c r="AIJ53" s="252"/>
      <c r="AIK53" s="252"/>
      <c r="AIL53" s="252"/>
      <c r="AIM53" s="252"/>
      <c r="AIN53" s="252"/>
      <c r="AIO53" s="252"/>
      <c r="AIP53" s="252"/>
      <c r="AIQ53" s="252"/>
      <c r="AIR53" s="252"/>
      <c r="AIS53" s="252"/>
      <c r="AIT53" s="252"/>
      <c r="AIU53" s="252"/>
      <c r="AIV53" s="252"/>
      <c r="AIW53" s="252"/>
      <c r="AIX53" s="252"/>
      <c r="AIY53" s="252"/>
      <c r="AIZ53" s="252"/>
      <c r="AJA53" s="252"/>
      <c r="AJB53" s="252"/>
      <c r="AJC53" s="252"/>
      <c r="AJD53" s="252"/>
      <c r="AJE53" s="252"/>
      <c r="AJF53" s="252"/>
      <c r="AJG53" s="252"/>
      <c r="AJH53" s="252"/>
      <c r="AJI53" s="252"/>
      <c r="AJJ53" s="252"/>
      <c r="AJK53" s="252"/>
      <c r="AJL53" s="252"/>
      <c r="AJM53" s="252"/>
      <c r="AJN53" s="252"/>
      <c r="AJO53" s="252"/>
      <c r="AJP53" s="252"/>
      <c r="AJQ53" s="252"/>
      <c r="AJR53" s="252"/>
      <c r="AJS53" s="252"/>
      <c r="AJT53" s="252"/>
      <c r="AJU53" s="252"/>
      <c r="AJV53" s="252"/>
      <c r="AJW53" s="252"/>
      <c r="AJX53" s="252"/>
      <c r="AJY53" s="252"/>
      <c r="AJZ53" s="252"/>
      <c r="AKA53" s="252"/>
      <c r="AKB53" s="252"/>
      <c r="AKC53" s="252"/>
      <c r="AKD53" s="252"/>
      <c r="AKE53" s="252"/>
      <c r="AKF53" s="252"/>
      <c r="AKG53" s="252"/>
      <c r="AKH53" s="252"/>
      <c r="AKI53" s="252"/>
      <c r="AKJ53" s="252"/>
      <c r="AKK53" s="252"/>
      <c r="AKL53" s="252"/>
      <c r="AKM53" s="252"/>
      <c r="AKN53" s="252"/>
      <c r="AKO53" s="252"/>
      <c r="AKP53" s="252"/>
      <c r="AKQ53" s="252"/>
      <c r="AKR53" s="252"/>
      <c r="AKS53" s="252"/>
      <c r="AKT53" s="252"/>
      <c r="AKU53" s="252"/>
      <c r="AKV53" s="252"/>
      <c r="AKW53" s="252"/>
      <c r="AKX53" s="252"/>
      <c r="AKY53" s="252"/>
      <c r="AKZ53" s="252"/>
      <c r="ALA53" s="252"/>
      <c r="ALB53" s="252"/>
      <c r="ALC53" s="252"/>
      <c r="ALD53" s="252"/>
      <c r="ALE53" s="252"/>
      <c r="ALF53" s="252"/>
      <c r="ALG53" s="252"/>
      <c r="ALH53" s="252"/>
      <c r="ALI53" s="252"/>
      <c r="ALJ53" s="252"/>
      <c r="ALK53" s="252"/>
      <c r="ALL53" s="252"/>
      <c r="ALM53" s="252"/>
      <c r="ALN53" s="252"/>
      <c r="ALO53" s="252"/>
      <c r="ALP53" s="252"/>
      <c r="ALQ53" s="252"/>
      <c r="ALR53" s="252"/>
      <c r="ALS53" s="252"/>
      <c r="ALT53" s="252"/>
      <c r="ALU53" s="252"/>
      <c r="ALV53" s="252"/>
      <c r="ALW53" s="252"/>
      <c r="ALX53" s="252"/>
      <c r="ALY53" s="252"/>
      <c r="ALZ53" s="252"/>
      <c r="AMA53" s="252"/>
      <c r="AMB53" s="252"/>
      <c r="AMC53" s="252"/>
      <c r="AMD53" s="252"/>
      <c r="AME53" s="252"/>
      <c r="AMF53" s="252"/>
      <c r="AMG53" s="252"/>
      <c r="AMH53" s="252"/>
      <c r="AMI53" s="252"/>
      <c r="AMJ53" s="252"/>
      <c r="AMK53" s="252"/>
    </row>
    <row r="54" spans="1:1025" s="255" customFormat="1" ht="24.95" customHeight="1" thickTop="1" x14ac:dyDescent="0.2">
      <c r="A54" s="898" t="s">
        <v>327</v>
      </c>
      <c r="B54" s="898"/>
      <c r="C54" s="898"/>
      <c r="D54" s="898"/>
      <c r="E54" s="898"/>
      <c r="F54" s="268"/>
      <c r="G54" s="899"/>
      <c r="H54" s="899"/>
      <c r="I54" s="899"/>
      <c r="J54" s="896"/>
      <c r="K54" s="896"/>
      <c r="L54" s="896"/>
      <c r="M54" s="896"/>
      <c r="N54" s="896"/>
      <c r="O54" s="896"/>
      <c r="P54" s="896"/>
      <c r="Q54" s="896"/>
      <c r="R54" s="253"/>
      <c r="S54" s="254"/>
      <c r="T54" s="254"/>
      <c r="U54" s="254"/>
      <c r="V54" s="254"/>
      <c r="W54" s="254"/>
      <c r="X54" s="254"/>
    </row>
    <row r="55" spans="1:1025" s="258" customFormat="1" ht="9.9499999999999993" customHeight="1" x14ac:dyDescent="0.2">
      <c r="A55" s="843" t="str">
        <f>A10</f>
        <v>ITEM</v>
      </c>
      <c r="B55" s="843" t="str">
        <f>B10</f>
        <v>POSTO DE TRABALHO</v>
      </c>
      <c r="C55" s="846" t="s">
        <v>255</v>
      </c>
      <c r="D55" s="840" t="s">
        <v>243</v>
      </c>
      <c r="E55" s="846" t="s">
        <v>323</v>
      </c>
      <c r="F55" s="269"/>
      <c r="G55" s="527"/>
      <c r="H55" s="527"/>
      <c r="I55" s="527"/>
      <c r="J55" s="256"/>
      <c r="K55" s="256"/>
      <c r="L55" s="256"/>
      <c r="M55" s="256"/>
      <c r="N55" s="256"/>
      <c r="O55" s="256"/>
      <c r="P55" s="256"/>
      <c r="Q55" s="256"/>
      <c r="R55" s="257"/>
    </row>
    <row r="56" spans="1:1025" s="258" customFormat="1" ht="35.1" customHeight="1" x14ac:dyDescent="0.2">
      <c r="A56" s="844"/>
      <c r="B56" s="844"/>
      <c r="C56" s="847"/>
      <c r="D56" s="841"/>
      <c r="E56" s="847"/>
      <c r="F56" s="269"/>
      <c r="G56" s="527"/>
      <c r="H56" s="527"/>
      <c r="I56" s="527"/>
      <c r="J56" s="256"/>
      <c r="K56" s="256"/>
      <c r="L56" s="256"/>
      <c r="M56" s="256"/>
      <c r="N56" s="256"/>
      <c r="O56" s="256"/>
      <c r="P56" s="256"/>
      <c r="Q56" s="256"/>
      <c r="R56" s="257"/>
    </row>
    <row r="57" spans="1:1025" s="258" customFormat="1" ht="12.6" customHeight="1" x14ac:dyDescent="0.2">
      <c r="A57" s="844"/>
      <c r="B57" s="844"/>
      <c r="C57" s="847"/>
      <c r="D57" s="842"/>
      <c r="E57" s="847"/>
      <c r="F57" s="269"/>
      <c r="G57" s="527"/>
      <c r="H57" s="527"/>
      <c r="I57" s="527"/>
      <c r="J57" s="256"/>
      <c r="K57" s="256"/>
      <c r="L57" s="256"/>
      <c r="M57" s="256"/>
      <c r="N57" s="256"/>
      <c r="O57" s="256"/>
      <c r="P57" s="256"/>
      <c r="Q57" s="256"/>
      <c r="R57" s="257"/>
    </row>
    <row r="58" spans="1:1025" s="258" customFormat="1" ht="12.6" customHeight="1" x14ac:dyDescent="0.2">
      <c r="A58" s="844"/>
      <c r="B58" s="844"/>
      <c r="C58" s="848"/>
      <c r="D58" s="270">
        <f>H18</f>
        <v>0</v>
      </c>
      <c r="E58" s="848"/>
      <c r="F58" s="269"/>
      <c r="G58" s="527"/>
      <c r="H58" s="527"/>
      <c r="I58" s="527"/>
      <c r="J58" s="256"/>
      <c r="K58" s="256"/>
      <c r="L58" s="256"/>
      <c r="M58" s="256"/>
      <c r="N58" s="256"/>
      <c r="O58" s="256"/>
      <c r="P58" s="256"/>
      <c r="Q58" s="256"/>
      <c r="R58" s="257"/>
    </row>
    <row r="59" spans="1:1025" s="5" customFormat="1" ht="15.95" customHeight="1" x14ac:dyDescent="0.2">
      <c r="A59" s="271">
        <f t="shared" ref="A59:B62" si="17">A11</f>
        <v>1</v>
      </c>
      <c r="B59" s="272" t="str">
        <f t="shared" si="17"/>
        <v>Engenheiro Civil</v>
      </c>
      <c r="C59" s="275">
        <f>'Postos de Engenheiro'!G16/21</f>
        <v>0</v>
      </c>
      <c r="D59" s="273">
        <f>C59*$D$58</f>
        <v>0</v>
      </c>
      <c r="E59" s="274">
        <f>ROUND(C59+D59,2)</f>
        <v>0</v>
      </c>
      <c r="F59" s="894"/>
      <c r="G59" s="7"/>
      <c r="H59" s="7"/>
      <c r="I59" s="7"/>
      <c r="J59" s="303"/>
      <c r="K59" s="303"/>
      <c r="L59" s="303"/>
      <c r="M59" s="303"/>
      <c r="N59" s="303"/>
      <c r="O59" s="303"/>
      <c r="P59" s="303"/>
      <c r="Q59" s="303"/>
      <c r="R59" s="251"/>
      <c r="S59" s="252"/>
      <c r="T59" s="252"/>
      <c r="U59" s="252"/>
      <c r="V59" s="252"/>
      <c r="W59" s="252"/>
      <c r="X59" s="252"/>
      <c r="Y59" s="252"/>
      <c r="Z59" s="252"/>
      <c r="AA59" s="252"/>
      <c r="AB59" s="252"/>
      <c r="AC59" s="252"/>
      <c r="AD59" s="252"/>
      <c r="AE59" s="252"/>
      <c r="AF59" s="252"/>
      <c r="AG59" s="252"/>
      <c r="AH59" s="252"/>
      <c r="AI59" s="252"/>
      <c r="AJ59" s="252"/>
      <c r="AK59" s="252"/>
      <c r="AL59" s="252"/>
      <c r="AM59" s="252"/>
      <c r="AN59" s="252"/>
      <c r="AO59" s="252"/>
      <c r="AP59" s="252"/>
      <c r="AQ59" s="252"/>
      <c r="AR59" s="252"/>
      <c r="AS59" s="252"/>
      <c r="AT59" s="252"/>
      <c r="AU59" s="252"/>
      <c r="AV59" s="252"/>
      <c r="AW59" s="252"/>
      <c r="AX59" s="252"/>
      <c r="AY59" s="252"/>
      <c r="AZ59" s="252"/>
      <c r="BA59" s="252"/>
      <c r="BB59" s="252"/>
      <c r="BC59" s="252"/>
      <c r="BD59" s="252"/>
      <c r="BE59" s="252"/>
      <c r="BF59" s="252"/>
      <c r="BG59" s="252"/>
      <c r="BH59" s="252"/>
      <c r="BI59" s="252"/>
      <c r="BJ59" s="252"/>
      <c r="BK59" s="252"/>
      <c r="BL59" s="252"/>
      <c r="BM59" s="252"/>
      <c r="BN59" s="252"/>
      <c r="BO59" s="252"/>
      <c r="BP59" s="252"/>
      <c r="BQ59" s="252"/>
      <c r="BR59" s="252"/>
      <c r="BS59" s="252"/>
      <c r="BT59" s="252"/>
      <c r="BU59" s="252"/>
      <c r="BV59" s="252"/>
      <c r="BW59" s="252"/>
      <c r="BX59" s="252"/>
      <c r="BY59" s="252"/>
      <c r="BZ59" s="252"/>
      <c r="CA59" s="252"/>
      <c r="CB59" s="252"/>
      <c r="CC59" s="252"/>
      <c r="CD59" s="252"/>
      <c r="CE59" s="252"/>
      <c r="CF59" s="252"/>
      <c r="CG59" s="252"/>
      <c r="CH59" s="252"/>
      <c r="CI59" s="252"/>
      <c r="CJ59" s="252"/>
      <c r="CK59" s="252"/>
      <c r="CL59" s="252"/>
      <c r="CM59" s="252"/>
      <c r="CN59" s="252"/>
      <c r="CO59" s="252"/>
      <c r="CP59" s="252"/>
      <c r="CQ59" s="252"/>
      <c r="CR59" s="252"/>
      <c r="CS59" s="252"/>
      <c r="CT59" s="252"/>
      <c r="CU59" s="252"/>
      <c r="CV59" s="252"/>
      <c r="CW59" s="252"/>
      <c r="CX59" s="252"/>
      <c r="CY59" s="252"/>
      <c r="CZ59" s="252"/>
      <c r="DA59" s="252"/>
      <c r="DB59" s="252"/>
      <c r="DC59" s="252"/>
      <c r="DD59" s="252"/>
      <c r="DE59" s="252"/>
      <c r="DF59" s="252"/>
      <c r="DG59" s="252"/>
      <c r="DH59" s="252"/>
      <c r="DI59" s="252"/>
      <c r="DJ59" s="252"/>
      <c r="DK59" s="252"/>
      <c r="DL59" s="252"/>
      <c r="DM59" s="252"/>
      <c r="DN59" s="252"/>
      <c r="DO59" s="252"/>
      <c r="DP59" s="252"/>
      <c r="DQ59" s="252"/>
      <c r="DR59" s="252"/>
      <c r="DS59" s="252"/>
      <c r="DT59" s="252"/>
      <c r="DU59" s="252"/>
      <c r="DV59" s="252"/>
      <c r="DW59" s="252"/>
      <c r="DX59" s="252"/>
      <c r="DY59" s="252"/>
      <c r="DZ59" s="252"/>
      <c r="EA59" s="252"/>
      <c r="EB59" s="252"/>
      <c r="EC59" s="252"/>
      <c r="ED59" s="252"/>
      <c r="EE59" s="252"/>
      <c r="EF59" s="252"/>
      <c r="EG59" s="252"/>
      <c r="EH59" s="252"/>
      <c r="EI59" s="252"/>
      <c r="EJ59" s="252"/>
      <c r="EK59" s="252"/>
      <c r="EL59" s="252"/>
      <c r="EM59" s="252"/>
      <c r="EN59" s="252"/>
      <c r="EO59" s="252"/>
      <c r="EP59" s="252"/>
      <c r="EQ59" s="252"/>
      <c r="ER59" s="252"/>
      <c r="ES59" s="252"/>
      <c r="ET59" s="252"/>
      <c r="EU59" s="252"/>
      <c r="EV59" s="252"/>
      <c r="EW59" s="252"/>
      <c r="EX59" s="252"/>
      <c r="EY59" s="252"/>
      <c r="EZ59" s="252"/>
      <c r="FA59" s="252"/>
      <c r="FB59" s="252"/>
      <c r="FC59" s="252"/>
      <c r="FD59" s="252"/>
      <c r="FE59" s="252"/>
      <c r="FF59" s="252"/>
      <c r="FG59" s="252"/>
      <c r="FH59" s="252"/>
      <c r="FI59" s="252"/>
      <c r="FJ59" s="252"/>
      <c r="FK59" s="252"/>
      <c r="FL59" s="252"/>
      <c r="FM59" s="252"/>
      <c r="FN59" s="252"/>
      <c r="FO59" s="252"/>
      <c r="FP59" s="252"/>
      <c r="FQ59" s="252"/>
      <c r="FR59" s="252"/>
      <c r="FS59" s="252"/>
      <c r="FT59" s="252"/>
      <c r="FU59" s="252"/>
      <c r="FV59" s="252"/>
      <c r="FW59" s="252"/>
      <c r="FX59" s="252"/>
      <c r="FY59" s="252"/>
      <c r="FZ59" s="252"/>
      <c r="GA59" s="252"/>
      <c r="GB59" s="252"/>
      <c r="GC59" s="252"/>
      <c r="GD59" s="252"/>
      <c r="GE59" s="252"/>
      <c r="GF59" s="252"/>
      <c r="GG59" s="252"/>
      <c r="GH59" s="252"/>
      <c r="GI59" s="252"/>
      <c r="GJ59" s="252"/>
      <c r="GK59" s="252"/>
      <c r="GL59" s="252"/>
      <c r="GM59" s="252"/>
      <c r="GN59" s="252"/>
      <c r="GO59" s="252"/>
      <c r="GP59" s="252"/>
      <c r="GQ59" s="252"/>
      <c r="GR59" s="252"/>
      <c r="GS59" s="252"/>
      <c r="GT59" s="252"/>
      <c r="GU59" s="252"/>
      <c r="GV59" s="252"/>
      <c r="GW59" s="252"/>
      <c r="GX59" s="252"/>
      <c r="GY59" s="252"/>
      <c r="GZ59" s="252"/>
      <c r="HA59" s="252"/>
      <c r="HB59" s="252"/>
      <c r="HC59" s="252"/>
      <c r="HD59" s="252"/>
      <c r="HE59" s="252"/>
      <c r="HF59" s="252"/>
      <c r="HG59" s="252"/>
      <c r="HH59" s="252"/>
      <c r="HI59" s="252"/>
      <c r="HJ59" s="252"/>
      <c r="HK59" s="252"/>
      <c r="HL59" s="252"/>
      <c r="HM59" s="252"/>
      <c r="HN59" s="252"/>
      <c r="HO59" s="252"/>
      <c r="HP59" s="252"/>
      <c r="HQ59" s="252"/>
      <c r="HR59" s="252"/>
      <c r="HS59" s="252"/>
      <c r="HT59" s="252"/>
      <c r="HU59" s="252"/>
      <c r="HV59" s="252"/>
      <c r="HW59" s="252"/>
      <c r="HX59" s="252"/>
      <c r="HY59" s="252"/>
      <c r="HZ59" s="252"/>
      <c r="IA59" s="252"/>
      <c r="IB59" s="252"/>
      <c r="IC59" s="252"/>
      <c r="ID59" s="252"/>
      <c r="IE59" s="252"/>
      <c r="IF59" s="252"/>
      <c r="IG59" s="252"/>
      <c r="IH59" s="252"/>
      <c r="II59" s="252"/>
      <c r="IJ59" s="252"/>
      <c r="IK59" s="252"/>
      <c r="IL59" s="252"/>
      <c r="IM59" s="252"/>
      <c r="IN59" s="252"/>
      <c r="IO59" s="252"/>
      <c r="IP59" s="252"/>
      <c r="IQ59" s="252"/>
      <c r="IR59" s="252"/>
      <c r="IS59" s="252"/>
      <c r="IT59" s="252"/>
      <c r="IU59" s="252"/>
      <c r="IV59" s="252"/>
      <c r="IW59" s="252"/>
      <c r="IX59" s="252"/>
      <c r="IY59" s="252"/>
      <c r="IZ59" s="252"/>
      <c r="JA59" s="252"/>
      <c r="JB59" s="252"/>
      <c r="JC59" s="252"/>
      <c r="JD59" s="252"/>
      <c r="JE59" s="252"/>
      <c r="JF59" s="252"/>
      <c r="JG59" s="252"/>
      <c r="JH59" s="252"/>
      <c r="JI59" s="252"/>
      <c r="JJ59" s="252"/>
      <c r="JK59" s="252"/>
      <c r="JL59" s="252"/>
      <c r="JM59" s="252"/>
      <c r="JN59" s="252"/>
      <c r="JO59" s="252"/>
      <c r="JP59" s="252"/>
      <c r="JQ59" s="252"/>
      <c r="JR59" s="252"/>
      <c r="JS59" s="252"/>
      <c r="JT59" s="252"/>
      <c r="JU59" s="252"/>
      <c r="JV59" s="252"/>
      <c r="JW59" s="252"/>
      <c r="JX59" s="252"/>
      <c r="JY59" s="252"/>
      <c r="JZ59" s="252"/>
      <c r="KA59" s="252"/>
      <c r="KB59" s="252"/>
      <c r="KC59" s="252"/>
      <c r="KD59" s="252"/>
      <c r="KE59" s="252"/>
      <c r="KF59" s="252"/>
      <c r="KG59" s="252"/>
      <c r="KH59" s="252"/>
      <c r="KI59" s="252"/>
      <c r="KJ59" s="252"/>
      <c r="KK59" s="252"/>
      <c r="KL59" s="252"/>
      <c r="KM59" s="252"/>
      <c r="KN59" s="252"/>
      <c r="KO59" s="252"/>
      <c r="KP59" s="252"/>
      <c r="KQ59" s="252"/>
      <c r="KR59" s="252"/>
      <c r="KS59" s="252"/>
      <c r="KT59" s="252"/>
      <c r="KU59" s="252"/>
      <c r="KV59" s="252"/>
      <c r="KW59" s="252"/>
      <c r="KX59" s="252"/>
      <c r="KY59" s="252"/>
      <c r="KZ59" s="252"/>
      <c r="LA59" s="252"/>
      <c r="LB59" s="252"/>
      <c r="LC59" s="252"/>
      <c r="LD59" s="252"/>
      <c r="LE59" s="252"/>
      <c r="LF59" s="252"/>
      <c r="LG59" s="252"/>
      <c r="LH59" s="252"/>
      <c r="LI59" s="252"/>
      <c r="LJ59" s="252"/>
      <c r="LK59" s="252"/>
      <c r="LL59" s="252"/>
      <c r="LM59" s="252"/>
      <c r="LN59" s="252"/>
      <c r="LO59" s="252"/>
      <c r="LP59" s="252"/>
      <c r="LQ59" s="252"/>
      <c r="LR59" s="252"/>
      <c r="LS59" s="252"/>
      <c r="LT59" s="252"/>
      <c r="LU59" s="252"/>
      <c r="LV59" s="252"/>
      <c r="LW59" s="252"/>
      <c r="LX59" s="252"/>
      <c r="LY59" s="252"/>
      <c r="LZ59" s="252"/>
      <c r="MA59" s="252"/>
      <c r="MB59" s="252"/>
      <c r="MC59" s="252"/>
      <c r="MD59" s="252"/>
      <c r="ME59" s="252"/>
      <c r="MF59" s="252"/>
      <c r="MG59" s="252"/>
      <c r="MH59" s="252"/>
      <c r="MI59" s="252"/>
      <c r="MJ59" s="252"/>
      <c r="MK59" s="252"/>
      <c r="ML59" s="252"/>
      <c r="MM59" s="252"/>
      <c r="MN59" s="252"/>
      <c r="MO59" s="252"/>
      <c r="MP59" s="252"/>
      <c r="MQ59" s="252"/>
      <c r="MR59" s="252"/>
      <c r="MS59" s="252"/>
      <c r="MT59" s="252"/>
      <c r="MU59" s="252"/>
      <c r="MV59" s="252"/>
      <c r="MW59" s="252"/>
      <c r="MX59" s="252"/>
      <c r="MY59" s="252"/>
      <c r="MZ59" s="252"/>
      <c r="NA59" s="252"/>
      <c r="NB59" s="252"/>
      <c r="NC59" s="252"/>
      <c r="ND59" s="252"/>
      <c r="NE59" s="252"/>
      <c r="NF59" s="252"/>
      <c r="NG59" s="252"/>
      <c r="NH59" s="252"/>
      <c r="NI59" s="252"/>
      <c r="NJ59" s="252"/>
      <c r="NK59" s="252"/>
      <c r="NL59" s="252"/>
      <c r="NM59" s="252"/>
      <c r="NN59" s="252"/>
      <c r="NO59" s="252"/>
      <c r="NP59" s="252"/>
      <c r="NQ59" s="252"/>
      <c r="NR59" s="252"/>
      <c r="NS59" s="252"/>
      <c r="NT59" s="252"/>
      <c r="NU59" s="252"/>
      <c r="NV59" s="252"/>
      <c r="NW59" s="252"/>
      <c r="NX59" s="252"/>
      <c r="NY59" s="252"/>
      <c r="NZ59" s="252"/>
      <c r="OA59" s="252"/>
      <c r="OB59" s="252"/>
      <c r="OC59" s="252"/>
      <c r="OD59" s="252"/>
      <c r="OE59" s="252"/>
      <c r="OF59" s="252"/>
      <c r="OG59" s="252"/>
      <c r="OH59" s="252"/>
      <c r="OI59" s="252"/>
      <c r="OJ59" s="252"/>
      <c r="OK59" s="252"/>
      <c r="OL59" s="252"/>
      <c r="OM59" s="252"/>
      <c r="ON59" s="252"/>
      <c r="OO59" s="252"/>
      <c r="OP59" s="252"/>
      <c r="OQ59" s="252"/>
      <c r="OR59" s="252"/>
      <c r="OS59" s="252"/>
      <c r="OT59" s="252"/>
      <c r="OU59" s="252"/>
      <c r="OV59" s="252"/>
      <c r="OW59" s="252"/>
      <c r="OX59" s="252"/>
      <c r="OY59" s="252"/>
      <c r="OZ59" s="252"/>
      <c r="PA59" s="252"/>
      <c r="PB59" s="252"/>
      <c r="PC59" s="252"/>
      <c r="PD59" s="252"/>
      <c r="PE59" s="252"/>
      <c r="PF59" s="252"/>
      <c r="PG59" s="252"/>
      <c r="PH59" s="252"/>
      <c r="PI59" s="252"/>
      <c r="PJ59" s="252"/>
      <c r="PK59" s="252"/>
      <c r="PL59" s="252"/>
      <c r="PM59" s="252"/>
      <c r="PN59" s="252"/>
      <c r="PO59" s="252"/>
      <c r="PP59" s="252"/>
      <c r="PQ59" s="252"/>
      <c r="PR59" s="252"/>
      <c r="PS59" s="252"/>
      <c r="PT59" s="252"/>
      <c r="PU59" s="252"/>
      <c r="PV59" s="252"/>
      <c r="PW59" s="252"/>
      <c r="PX59" s="252"/>
      <c r="PY59" s="252"/>
      <c r="PZ59" s="252"/>
      <c r="QA59" s="252"/>
      <c r="QB59" s="252"/>
      <c r="QC59" s="252"/>
      <c r="QD59" s="252"/>
      <c r="QE59" s="252"/>
      <c r="QF59" s="252"/>
      <c r="QG59" s="252"/>
      <c r="QH59" s="252"/>
      <c r="QI59" s="252"/>
      <c r="QJ59" s="252"/>
      <c r="QK59" s="252"/>
      <c r="QL59" s="252"/>
      <c r="QM59" s="252"/>
      <c r="QN59" s="252"/>
      <c r="QO59" s="252"/>
      <c r="QP59" s="252"/>
      <c r="QQ59" s="252"/>
      <c r="QR59" s="252"/>
      <c r="QS59" s="252"/>
      <c r="QT59" s="252"/>
      <c r="QU59" s="252"/>
      <c r="QV59" s="252"/>
      <c r="QW59" s="252"/>
      <c r="QX59" s="252"/>
      <c r="QY59" s="252"/>
      <c r="QZ59" s="252"/>
      <c r="RA59" s="252"/>
      <c r="RB59" s="252"/>
      <c r="RC59" s="252"/>
      <c r="RD59" s="252"/>
      <c r="RE59" s="252"/>
      <c r="RF59" s="252"/>
      <c r="RG59" s="252"/>
      <c r="RH59" s="252"/>
      <c r="RI59" s="252"/>
      <c r="RJ59" s="252"/>
      <c r="RK59" s="252"/>
      <c r="RL59" s="252"/>
      <c r="RM59" s="252"/>
      <c r="RN59" s="252"/>
      <c r="RO59" s="252"/>
      <c r="RP59" s="252"/>
      <c r="RQ59" s="252"/>
      <c r="RR59" s="252"/>
      <c r="RS59" s="252"/>
      <c r="RT59" s="252"/>
      <c r="RU59" s="252"/>
      <c r="RV59" s="252"/>
      <c r="RW59" s="252"/>
      <c r="RX59" s="252"/>
      <c r="RY59" s="252"/>
      <c r="RZ59" s="252"/>
      <c r="SA59" s="252"/>
      <c r="SB59" s="252"/>
      <c r="SC59" s="252"/>
      <c r="SD59" s="252"/>
      <c r="SE59" s="252"/>
      <c r="SF59" s="252"/>
      <c r="SG59" s="252"/>
      <c r="SH59" s="252"/>
      <c r="SI59" s="252"/>
      <c r="SJ59" s="252"/>
      <c r="SK59" s="252"/>
      <c r="SL59" s="252"/>
      <c r="SM59" s="252"/>
      <c r="SN59" s="252"/>
      <c r="SO59" s="252"/>
      <c r="SP59" s="252"/>
      <c r="SQ59" s="252"/>
      <c r="SR59" s="252"/>
      <c r="SS59" s="252"/>
      <c r="ST59" s="252"/>
      <c r="SU59" s="252"/>
      <c r="SV59" s="252"/>
      <c r="SW59" s="252"/>
      <c r="SX59" s="252"/>
      <c r="SY59" s="252"/>
      <c r="SZ59" s="252"/>
      <c r="TA59" s="252"/>
      <c r="TB59" s="252"/>
      <c r="TC59" s="252"/>
      <c r="TD59" s="252"/>
      <c r="TE59" s="252"/>
      <c r="TF59" s="252"/>
      <c r="TG59" s="252"/>
      <c r="TH59" s="252"/>
      <c r="TI59" s="252"/>
      <c r="TJ59" s="252"/>
      <c r="TK59" s="252"/>
      <c r="TL59" s="252"/>
      <c r="TM59" s="252"/>
      <c r="TN59" s="252"/>
      <c r="TO59" s="252"/>
      <c r="TP59" s="252"/>
      <c r="TQ59" s="252"/>
      <c r="TR59" s="252"/>
      <c r="TS59" s="252"/>
      <c r="TT59" s="252"/>
      <c r="TU59" s="252"/>
      <c r="TV59" s="252"/>
      <c r="TW59" s="252"/>
      <c r="TX59" s="252"/>
      <c r="TY59" s="252"/>
      <c r="TZ59" s="252"/>
      <c r="UA59" s="252"/>
      <c r="UB59" s="252"/>
      <c r="UC59" s="252"/>
      <c r="UD59" s="252"/>
      <c r="UE59" s="252"/>
      <c r="UF59" s="252"/>
      <c r="UG59" s="252"/>
      <c r="UH59" s="252"/>
      <c r="UI59" s="252"/>
      <c r="UJ59" s="252"/>
      <c r="UK59" s="252"/>
      <c r="UL59" s="252"/>
      <c r="UM59" s="252"/>
      <c r="UN59" s="252"/>
      <c r="UO59" s="252"/>
      <c r="UP59" s="252"/>
      <c r="UQ59" s="252"/>
      <c r="UR59" s="252"/>
      <c r="US59" s="252"/>
      <c r="UT59" s="252"/>
      <c r="UU59" s="252"/>
      <c r="UV59" s="252"/>
      <c r="UW59" s="252"/>
      <c r="UX59" s="252"/>
      <c r="UY59" s="252"/>
      <c r="UZ59" s="252"/>
      <c r="VA59" s="252"/>
      <c r="VB59" s="252"/>
      <c r="VC59" s="252"/>
      <c r="VD59" s="252"/>
      <c r="VE59" s="252"/>
      <c r="VF59" s="252"/>
      <c r="VG59" s="252"/>
      <c r="VH59" s="252"/>
      <c r="VI59" s="252"/>
      <c r="VJ59" s="252"/>
      <c r="VK59" s="252"/>
      <c r="VL59" s="252"/>
      <c r="VM59" s="252"/>
      <c r="VN59" s="252"/>
      <c r="VO59" s="252"/>
      <c r="VP59" s="252"/>
      <c r="VQ59" s="252"/>
      <c r="VR59" s="252"/>
      <c r="VS59" s="252"/>
      <c r="VT59" s="252"/>
      <c r="VU59" s="252"/>
      <c r="VV59" s="252"/>
      <c r="VW59" s="252"/>
      <c r="VX59" s="252"/>
      <c r="VY59" s="252"/>
      <c r="VZ59" s="252"/>
      <c r="WA59" s="252"/>
      <c r="WB59" s="252"/>
      <c r="WC59" s="252"/>
      <c r="WD59" s="252"/>
      <c r="WE59" s="252"/>
      <c r="WF59" s="252"/>
      <c r="WG59" s="252"/>
      <c r="WH59" s="252"/>
      <c r="WI59" s="252"/>
      <c r="WJ59" s="252"/>
      <c r="WK59" s="252"/>
      <c r="WL59" s="252"/>
      <c r="WM59" s="252"/>
      <c r="WN59" s="252"/>
      <c r="WO59" s="252"/>
      <c r="WP59" s="252"/>
      <c r="WQ59" s="252"/>
      <c r="WR59" s="252"/>
      <c r="WS59" s="252"/>
      <c r="WT59" s="252"/>
      <c r="WU59" s="252"/>
      <c r="WV59" s="252"/>
      <c r="WW59" s="252"/>
      <c r="WX59" s="252"/>
      <c r="WY59" s="252"/>
      <c r="WZ59" s="252"/>
      <c r="XA59" s="252"/>
      <c r="XB59" s="252"/>
      <c r="XC59" s="252"/>
      <c r="XD59" s="252"/>
      <c r="XE59" s="252"/>
      <c r="XF59" s="252"/>
      <c r="XG59" s="252"/>
      <c r="XH59" s="252"/>
      <c r="XI59" s="252"/>
      <c r="XJ59" s="252"/>
      <c r="XK59" s="252"/>
      <c r="XL59" s="252"/>
      <c r="XM59" s="252"/>
      <c r="XN59" s="252"/>
      <c r="XO59" s="252"/>
      <c r="XP59" s="252"/>
      <c r="XQ59" s="252"/>
      <c r="XR59" s="252"/>
      <c r="XS59" s="252"/>
      <c r="XT59" s="252"/>
      <c r="XU59" s="252"/>
      <c r="XV59" s="252"/>
      <c r="XW59" s="252"/>
      <c r="XX59" s="252"/>
      <c r="XY59" s="252"/>
      <c r="XZ59" s="252"/>
      <c r="YA59" s="252"/>
      <c r="YB59" s="252"/>
      <c r="YC59" s="252"/>
      <c r="YD59" s="252"/>
      <c r="YE59" s="252"/>
      <c r="YF59" s="252"/>
      <c r="YG59" s="252"/>
      <c r="YH59" s="252"/>
      <c r="YI59" s="252"/>
      <c r="YJ59" s="252"/>
      <c r="YK59" s="252"/>
      <c r="YL59" s="252"/>
      <c r="YM59" s="252"/>
      <c r="YN59" s="252"/>
      <c r="YO59" s="252"/>
      <c r="YP59" s="252"/>
      <c r="YQ59" s="252"/>
      <c r="YR59" s="252"/>
      <c r="YS59" s="252"/>
      <c r="YT59" s="252"/>
      <c r="YU59" s="252"/>
      <c r="YV59" s="252"/>
      <c r="YW59" s="252"/>
      <c r="YX59" s="252"/>
      <c r="YY59" s="252"/>
      <c r="YZ59" s="252"/>
      <c r="ZA59" s="252"/>
      <c r="ZB59" s="252"/>
      <c r="ZC59" s="252"/>
      <c r="ZD59" s="252"/>
      <c r="ZE59" s="252"/>
      <c r="ZF59" s="252"/>
      <c r="ZG59" s="252"/>
      <c r="ZH59" s="252"/>
      <c r="ZI59" s="252"/>
      <c r="ZJ59" s="252"/>
      <c r="ZK59" s="252"/>
      <c r="ZL59" s="252"/>
      <c r="ZM59" s="252"/>
      <c r="ZN59" s="252"/>
      <c r="ZO59" s="252"/>
      <c r="ZP59" s="252"/>
      <c r="ZQ59" s="252"/>
      <c r="ZR59" s="252"/>
      <c r="ZS59" s="252"/>
      <c r="ZT59" s="252"/>
      <c r="ZU59" s="252"/>
      <c r="ZV59" s="252"/>
      <c r="ZW59" s="252"/>
      <c r="ZX59" s="252"/>
      <c r="ZY59" s="252"/>
      <c r="ZZ59" s="252"/>
      <c r="AAA59" s="252"/>
      <c r="AAB59" s="252"/>
      <c r="AAC59" s="252"/>
      <c r="AAD59" s="252"/>
      <c r="AAE59" s="252"/>
      <c r="AAF59" s="252"/>
      <c r="AAG59" s="252"/>
      <c r="AAH59" s="252"/>
      <c r="AAI59" s="252"/>
      <c r="AAJ59" s="252"/>
      <c r="AAK59" s="252"/>
      <c r="AAL59" s="252"/>
      <c r="AAM59" s="252"/>
      <c r="AAN59" s="252"/>
      <c r="AAO59" s="252"/>
      <c r="AAP59" s="252"/>
      <c r="AAQ59" s="252"/>
      <c r="AAR59" s="252"/>
      <c r="AAS59" s="252"/>
      <c r="AAT59" s="252"/>
      <c r="AAU59" s="252"/>
      <c r="AAV59" s="252"/>
      <c r="AAW59" s="252"/>
      <c r="AAX59" s="252"/>
      <c r="AAY59" s="252"/>
      <c r="AAZ59" s="252"/>
      <c r="ABA59" s="252"/>
      <c r="ABB59" s="252"/>
      <c r="ABC59" s="252"/>
      <c r="ABD59" s="252"/>
      <c r="ABE59" s="252"/>
      <c r="ABF59" s="252"/>
      <c r="ABG59" s="252"/>
      <c r="ABH59" s="252"/>
      <c r="ABI59" s="252"/>
      <c r="ABJ59" s="252"/>
      <c r="ABK59" s="252"/>
      <c r="ABL59" s="252"/>
      <c r="ABM59" s="252"/>
      <c r="ABN59" s="252"/>
      <c r="ABO59" s="252"/>
      <c r="ABP59" s="252"/>
      <c r="ABQ59" s="252"/>
      <c r="ABR59" s="252"/>
      <c r="ABS59" s="252"/>
      <c r="ABT59" s="252"/>
      <c r="ABU59" s="252"/>
      <c r="ABV59" s="252"/>
      <c r="ABW59" s="252"/>
      <c r="ABX59" s="252"/>
      <c r="ABY59" s="252"/>
      <c r="ABZ59" s="252"/>
      <c r="ACA59" s="252"/>
      <c r="ACB59" s="252"/>
      <c r="ACC59" s="252"/>
      <c r="ACD59" s="252"/>
      <c r="ACE59" s="252"/>
      <c r="ACF59" s="252"/>
      <c r="ACG59" s="252"/>
      <c r="ACH59" s="252"/>
      <c r="ACI59" s="252"/>
      <c r="ACJ59" s="252"/>
      <c r="ACK59" s="252"/>
      <c r="ACL59" s="252"/>
      <c r="ACM59" s="252"/>
      <c r="ACN59" s="252"/>
      <c r="ACO59" s="252"/>
      <c r="ACP59" s="252"/>
      <c r="ACQ59" s="252"/>
      <c r="ACR59" s="252"/>
      <c r="ACS59" s="252"/>
      <c r="ACT59" s="252"/>
      <c r="ACU59" s="252"/>
      <c r="ACV59" s="252"/>
      <c r="ACW59" s="252"/>
      <c r="ACX59" s="252"/>
      <c r="ACY59" s="252"/>
      <c r="ACZ59" s="252"/>
      <c r="ADA59" s="252"/>
      <c r="ADB59" s="252"/>
      <c r="ADC59" s="252"/>
      <c r="ADD59" s="252"/>
      <c r="ADE59" s="252"/>
      <c r="ADF59" s="252"/>
      <c r="ADG59" s="252"/>
      <c r="ADH59" s="252"/>
      <c r="ADI59" s="252"/>
      <c r="ADJ59" s="252"/>
      <c r="ADK59" s="252"/>
      <c r="ADL59" s="252"/>
      <c r="ADM59" s="252"/>
      <c r="ADN59" s="252"/>
      <c r="ADO59" s="252"/>
      <c r="ADP59" s="252"/>
      <c r="ADQ59" s="252"/>
      <c r="ADR59" s="252"/>
      <c r="ADS59" s="252"/>
      <c r="ADT59" s="252"/>
      <c r="ADU59" s="252"/>
      <c r="ADV59" s="252"/>
      <c r="ADW59" s="252"/>
      <c r="ADX59" s="252"/>
      <c r="ADY59" s="252"/>
      <c r="ADZ59" s="252"/>
      <c r="AEA59" s="252"/>
      <c r="AEB59" s="252"/>
      <c r="AEC59" s="252"/>
      <c r="AED59" s="252"/>
      <c r="AEE59" s="252"/>
      <c r="AEF59" s="252"/>
      <c r="AEG59" s="252"/>
      <c r="AEH59" s="252"/>
      <c r="AEI59" s="252"/>
      <c r="AEJ59" s="252"/>
      <c r="AEK59" s="252"/>
      <c r="AEL59" s="252"/>
      <c r="AEM59" s="252"/>
      <c r="AEN59" s="252"/>
      <c r="AEO59" s="252"/>
      <c r="AEP59" s="252"/>
      <c r="AEQ59" s="252"/>
      <c r="AER59" s="252"/>
      <c r="AES59" s="252"/>
      <c r="AET59" s="252"/>
      <c r="AEU59" s="252"/>
      <c r="AEV59" s="252"/>
      <c r="AEW59" s="252"/>
      <c r="AEX59" s="252"/>
      <c r="AEY59" s="252"/>
      <c r="AEZ59" s="252"/>
      <c r="AFA59" s="252"/>
      <c r="AFB59" s="252"/>
      <c r="AFC59" s="252"/>
      <c r="AFD59" s="252"/>
      <c r="AFE59" s="252"/>
      <c r="AFF59" s="252"/>
      <c r="AFG59" s="252"/>
      <c r="AFH59" s="252"/>
      <c r="AFI59" s="252"/>
      <c r="AFJ59" s="252"/>
      <c r="AFK59" s="252"/>
      <c r="AFL59" s="252"/>
      <c r="AFM59" s="252"/>
      <c r="AFN59" s="252"/>
      <c r="AFO59" s="252"/>
      <c r="AFP59" s="252"/>
      <c r="AFQ59" s="252"/>
      <c r="AFR59" s="252"/>
      <c r="AFS59" s="252"/>
      <c r="AFT59" s="252"/>
      <c r="AFU59" s="252"/>
      <c r="AFV59" s="252"/>
      <c r="AFW59" s="252"/>
      <c r="AFX59" s="252"/>
      <c r="AFY59" s="252"/>
      <c r="AFZ59" s="252"/>
      <c r="AGA59" s="252"/>
      <c r="AGB59" s="252"/>
      <c r="AGC59" s="252"/>
      <c r="AGD59" s="252"/>
      <c r="AGE59" s="252"/>
      <c r="AGF59" s="252"/>
      <c r="AGG59" s="252"/>
      <c r="AGH59" s="252"/>
      <c r="AGI59" s="252"/>
      <c r="AGJ59" s="252"/>
      <c r="AGK59" s="252"/>
      <c r="AGL59" s="252"/>
      <c r="AGM59" s="252"/>
      <c r="AGN59" s="252"/>
      <c r="AGO59" s="252"/>
      <c r="AGP59" s="252"/>
      <c r="AGQ59" s="252"/>
      <c r="AGR59" s="252"/>
      <c r="AGS59" s="252"/>
      <c r="AGT59" s="252"/>
      <c r="AGU59" s="252"/>
      <c r="AGV59" s="252"/>
      <c r="AGW59" s="252"/>
      <c r="AGX59" s="252"/>
      <c r="AGY59" s="252"/>
      <c r="AGZ59" s="252"/>
      <c r="AHA59" s="252"/>
      <c r="AHB59" s="252"/>
      <c r="AHC59" s="252"/>
      <c r="AHD59" s="252"/>
      <c r="AHE59" s="252"/>
      <c r="AHF59" s="252"/>
      <c r="AHG59" s="252"/>
      <c r="AHH59" s="252"/>
      <c r="AHI59" s="252"/>
      <c r="AHJ59" s="252"/>
      <c r="AHK59" s="252"/>
      <c r="AHL59" s="252"/>
      <c r="AHM59" s="252"/>
      <c r="AHN59" s="252"/>
      <c r="AHO59" s="252"/>
      <c r="AHP59" s="252"/>
      <c r="AHQ59" s="252"/>
      <c r="AHR59" s="252"/>
      <c r="AHS59" s="252"/>
      <c r="AHT59" s="252"/>
      <c r="AHU59" s="252"/>
      <c r="AHV59" s="252"/>
      <c r="AHW59" s="252"/>
      <c r="AHX59" s="252"/>
      <c r="AHY59" s="252"/>
      <c r="AHZ59" s="252"/>
      <c r="AIA59" s="252"/>
      <c r="AIB59" s="252"/>
      <c r="AIC59" s="252"/>
      <c r="AID59" s="252"/>
      <c r="AIE59" s="252"/>
      <c r="AIF59" s="252"/>
      <c r="AIG59" s="252"/>
      <c r="AIH59" s="252"/>
      <c r="AII59" s="252"/>
      <c r="AIJ59" s="252"/>
      <c r="AIK59" s="252"/>
      <c r="AIL59" s="252"/>
      <c r="AIM59" s="252"/>
      <c r="AIN59" s="252"/>
      <c r="AIO59" s="252"/>
      <c r="AIP59" s="252"/>
      <c r="AIQ59" s="252"/>
      <c r="AIR59" s="252"/>
      <c r="AIS59" s="252"/>
      <c r="AIT59" s="252"/>
      <c r="AIU59" s="252"/>
      <c r="AIV59" s="252"/>
      <c r="AIW59" s="252"/>
      <c r="AIX59" s="252"/>
      <c r="AIY59" s="252"/>
      <c r="AIZ59" s="252"/>
      <c r="AJA59" s="252"/>
      <c r="AJB59" s="252"/>
      <c r="AJC59" s="252"/>
      <c r="AJD59" s="252"/>
      <c r="AJE59" s="252"/>
      <c r="AJF59" s="252"/>
      <c r="AJG59" s="252"/>
      <c r="AJH59" s="252"/>
      <c r="AJI59" s="252"/>
      <c r="AJJ59" s="252"/>
      <c r="AJK59" s="252"/>
      <c r="AJL59" s="252"/>
      <c r="AJM59" s="252"/>
      <c r="AJN59" s="252"/>
      <c r="AJO59" s="252"/>
      <c r="AJP59" s="252"/>
      <c r="AJQ59" s="252"/>
      <c r="AJR59" s="252"/>
      <c r="AJS59" s="252"/>
      <c r="AJT59" s="252"/>
      <c r="AJU59" s="252"/>
      <c r="AJV59" s="252"/>
      <c r="AJW59" s="252"/>
      <c r="AJX59" s="252"/>
      <c r="AJY59" s="252"/>
      <c r="AJZ59" s="252"/>
      <c r="AKA59" s="252"/>
      <c r="AKB59" s="252"/>
      <c r="AKC59" s="252"/>
      <c r="AKD59" s="252"/>
      <c r="AKE59" s="252"/>
      <c r="AKF59" s="252"/>
      <c r="AKG59" s="252"/>
      <c r="AKH59" s="252"/>
      <c r="AKI59" s="252"/>
      <c r="AKJ59" s="252"/>
      <c r="AKK59" s="252"/>
      <c r="AKL59" s="252"/>
      <c r="AKM59" s="252"/>
      <c r="AKN59" s="252"/>
      <c r="AKO59" s="252"/>
      <c r="AKP59" s="252"/>
      <c r="AKQ59" s="252"/>
      <c r="AKR59" s="252"/>
      <c r="AKS59" s="252"/>
      <c r="AKT59" s="252"/>
      <c r="AKU59" s="252"/>
      <c r="AKV59" s="252"/>
      <c r="AKW59" s="252"/>
      <c r="AKX59" s="252"/>
      <c r="AKY59" s="252"/>
      <c r="AKZ59" s="252"/>
      <c r="ALA59" s="252"/>
      <c r="ALB59" s="252"/>
      <c r="ALC59" s="252"/>
      <c r="ALD59" s="252"/>
      <c r="ALE59" s="252"/>
      <c r="ALF59" s="252"/>
      <c r="ALG59" s="252"/>
      <c r="ALH59" s="252"/>
      <c r="ALI59" s="252"/>
      <c r="ALJ59" s="252"/>
      <c r="ALK59" s="252"/>
      <c r="ALL59" s="252"/>
      <c r="ALM59" s="252"/>
      <c r="ALN59" s="252"/>
      <c r="ALO59" s="252"/>
      <c r="ALP59" s="252"/>
      <c r="ALQ59" s="252"/>
      <c r="ALR59" s="252"/>
      <c r="ALS59" s="252"/>
      <c r="ALT59" s="252"/>
      <c r="ALU59" s="252"/>
      <c r="ALV59" s="252"/>
      <c r="ALW59" s="252"/>
      <c r="ALX59" s="252"/>
      <c r="ALY59" s="252"/>
      <c r="ALZ59" s="252"/>
      <c r="AMA59" s="252"/>
      <c r="AMB59" s="252"/>
      <c r="AMC59" s="252"/>
      <c r="AMD59" s="252"/>
      <c r="AME59" s="252"/>
      <c r="AMF59" s="252"/>
      <c r="AMG59" s="252"/>
      <c r="AMH59" s="252"/>
      <c r="AMI59" s="252"/>
      <c r="AMJ59" s="252"/>
      <c r="AMK59" s="252"/>
    </row>
    <row r="60" spans="1:1025" s="5" customFormat="1" ht="15.95" customHeight="1" x14ac:dyDescent="0.2">
      <c r="A60" s="271">
        <f t="shared" si="17"/>
        <v>2</v>
      </c>
      <c r="B60" s="272" t="str">
        <f t="shared" si="17"/>
        <v>Engenheiro Civil com especialização em Segurança do Trabalho</v>
      </c>
      <c r="C60" s="275">
        <f>'Postos de Engenheiro'!G17/21</f>
        <v>0</v>
      </c>
      <c r="D60" s="273">
        <f>C60*$D$58</f>
        <v>0</v>
      </c>
      <c r="E60" s="274">
        <f t="shared" ref="E60:E62" si="18">ROUND(C60+D60,2)</f>
        <v>0</v>
      </c>
      <c r="F60" s="894"/>
      <c r="G60" s="7"/>
      <c r="H60" s="7"/>
      <c r="I60" s="7"/>
      <c r="J60" s="303"/>
      <c r="K60" s="303"/>
      <c r="L60" s="303"/>
      <c r="M60" s="303"/>
      <c r="N60" s="303"/>
      <c r="O60" s="303"/>
      <c r="P60" s="303"/>
      <c r="Q60" s="303"/>
      <c r="R60" s="251"/>
      <c r="S60" s="252"/>
      <c r="T60" s="252"/>
      <c r="U60" s="252"/>
      <c r="V60" s="252"/>
      <c r="W60" s="252"/>
      <c r="X60" s="252"/>
      <c r="Y60" s="252"/>
      <c r="Z60" s="252"/>
      <c r="AA60" s="252"/>
      <c r="AB60" s="252"/>
      <c r="AC60" s="252"/>
      <c r="AD60" s="252"/>
      <c r="AE60" s="252"/>
      <c r="AF60" s="252"/>
      <c r="AG60" s="252"/>
      <c r="AH60" s="252"/>
      <c r="AI60" s="252"/>
      <c r="AJ60" s="252"/>
      <c r="AK60" s="252"/>
      <c r="AL60" s="252"/>
      <c r="AM60" s="252"/>
      <c r="AN60" s="252"/>
      <c r="AO60" s="252"/>
      <c r="AP60" s="252"/>
      <c r="AQ60" s="252"/>
      <c r="AR60" s="252"/>
      <c r="AS60" s="252"/>
      <c r="AT60" s="252"/>
      <c r="AU60" s="252"/>
      <c r="AV60" s="252"/>
      <c r="AW60" s="252"/>
      <c r="AX60" s="252"/>
      <c r="AY60" s="252"/>
      <c r="AZ60" s="252"/>
      <c r="BA60" s="252"/>
      <c r="BB60" s="252"/>
      <c r="BC60" s="252"/>
      <c r="BD60" s="252"/>
      <c r="BE60" s="252"/>
      <c r="BF60" s="252"/>
      <c r="BG60" s="252"/>
      <c r="BH60" s="252"/>
      <c r="BI60" s="252"/>
      <c r="BJ60" s="252"/>
      <c r="BK60" s="252"/>
      <c r="BL60" s="252"/>
      <c r="BM60" s="252"/>
      <c r="BN60" s="252"/>
      <c r="BO60" s="252"/>
      <c r="BP60" s="252"/>
      <c r="BQ60" s="252"/>
      <c r="BR60" s="252"/>
      <c r="BS60" s="252"/>
      <c r="BT60" s="252"/>
      <c r="BU60" s="252"/>
      <c r="BV60" s="252"/>
      <c r="BW60" s="252"/>
      <c r="BX60" s="252"/>
      <c r="BY60" s="252"/>
      <c r="BZ60" s="252"/>
      <c r="CA60" s="252"/>
      <c r="CB60" s="252"/>
      <c r="CC60" s="252"/>
      <c r="CD60" s="252"/>
      <c r="CE60" s="252"/>
      <c r="CF60" s="252"/>
      <c r="CG60" s="252"/>
      <c r="CH60" s="252"/>
      <c r="CI60" s="252"/>
      <c r="CJ60" s="252"/>
      <c r="CK60" s="252"/>
      <c r="CL60" s="252"/>
      <c r="CM60" s="252"/>
      <c r="CN60" s="252"/>
      <c r="CO60" s="252"/>
      <c r="CP60" s="252"/>
      <c r="CQ60" s="252"/>
      <c r="CR60" s="252"/>
      <c r="CS60" s="252"/>
      <c r="CT60" s="252"/>
      <c r="CU60" s="252"/>
      <c r="CV60" s="252"/>
      <c r="CW60" s="252"/>
      <c r="CX60" s="252"/>
      <c r="CY60" s="252"/>
      <c r="CZ60" s="252"/>
      <c r="DA60" s="252"/>
      <c r="DB60" s="252"/>
      <c r="DC60" s="252"/>
      <c r="DD60" s="252"/>
      <c r="DE60" s="252"/>
      <c r="DF60" s="252"/>
      <c r="DG60" s="252"/>
      <c r="DH60" s="252"/>
      <c r="DI60" s="252"/>
      <c r="DJ60" s="252"/>
      <c r="DK60" s="252"/>
      <c r="DL60" s="252"/>
      <c r="DM60" s="252"/>
      <c r="DN60" s="252"/>
      <c r="DO60" s="252"/>
      <c r="DP60" s="252"/>
      <c r="DQ60" s="252"/>
      <c r="DR60" s="252"/>
      <c r="DS60" s="252"/>
      <c r="DT60" s="252"/>
      <c r="DU60" s="252"/>
      <c r="DV60" s="252"/>
      <c r="DW60" s="252"/>
      <c r="DX60" s="252"/>
      <c r="DY60" s="252"/>
      <c r="DZ60" s="252"/>
      <c r="EA60" s="252"/>
      <c r="EB60" s="252"/>
      <c r="EC60" s="252"/>
      <c r="ED60" s="252"/>
      <c r="EE60" s="252"/>
      <c r="EF60" s="252"/>
      <c r="EG60" s="252"/>
      <c r="EH60" s="252"/>
      <c r="EI60" s="252"/>
      <c r="EJ60" s="252"/>
      <c r="EK60" s="252"/>
      <c r="EL60" s="252"/>
      <c r="EM60" s="252"/>
      <c r="EN60" s="252"/>
      <c r="EO60" s="252"/>
      <c r="EP60" s="252"/>
      <c r="EQ60" s="252"/>
      <c r="ER60" s="252"/>
      <c r="ES60" s="252"/>
      <c r="ET60" s="252"/>
      <c r="EU60" s="252"/>
      <c r="EV60" s="252"/>
      <c r="EW60" s="252"/>
      <c r="EX60" s="252"/>
      <c r="EY60" s="252"/>
      <c r="EZ60" s="252"/>
      <c r="FA60" s="252"/>
      <c r="FB60" s="252"/>
      <c r="FC60" s="252"/>
      <c r="FD60" s="252"/>
      <c r="FE60" s="252"/>
      <c r="FF60" s="252"/>
      <c r="FG60" s="252"/>
      <c r="FH60" s="252"/>
      <c r="FI60" s="252"/>
      <c r="FJ60" s="252"/>
      <c r="FK60" s="252"/>
      <c r="FL60" s="252"/>
      <c r="FM60" s="252"/>
      <c r="FN60" s="252"/>
      <c r="FO60" s="252"/>
      <c r="FP60" s="252"/>
      <c r="FQ60" s="252"/>
      <c r="FR60" s="252"/>
      <c r="FS60" s="252"/>
      <c r="FT60" s="252"/>
      <c r="FU60" s="252"/>
      <c r="FV60" s="252"/>
      <c r="FW60" s="252"/>
      <c r="FX60" s="252"/>
      <c r="FY60" s="252"/>
      <c r="FZ60" s="252"/>
      <c r="GA60" s="252"/>
      <c r="GB60" s="252"/>
      <c r="GC60" s="252"/>
      <c r="GD60" s="252"/>
      <c r="GE60" s="252"/>
      <c r="GF60" s="252"/>
      <c r="GG60" s="252"/>
      <c r="GH60" s="252"/>
      <c r="GI60" s="252"/>
      <c r="GJ60" s="252"/>
      <c r="GK60" s="252"/>
      <c r="GL60" s="252"/>
      <c r="GM60" s="252"/>
      <c r="GN60" s="252"/>
      <c r="GO60" s="252"/>
      <c r="GP60" s="252"/>
      <c r="GQ60" s="252"/>
      <c r="GR60" s="252"/>
      <c r="GS60" s="252"/>
      <c r="GT60" s="252"/>
      <c r="GU60" s="252"/>
      <c r="GV60" s="252"/>
      <c r="GW60" s="252"/>
      <c r="GX60" s="252"/>
      <c r="GY60" s="252"/>
      <c r="GZ60" s="252"/>
      <c r="HA60" s="252"/>
      <c r="HB60" s="252"/>
      <c r="HC60" s="252"/>
      <c r="HD60" s="252"/>
      <c r="HE60" s="252"/>
      <c r="HF60" s="252"/>
      <c r="HG60" s="252"/>
      <c r="HH60" s="252"/>
      <c r="HI60" s="252"/>
      <c r="HJ60" s="252"/>
      <c r="HK60" s="252"/>
      <c r="HL60" s="252"/>
      <c r="HM60" s="252"/>
      <c r="HN60" s="252"/>
      <c r="HO60" s="252"/>
      <c r="HP60" s="252"/>
      <c r="HQ60" s="252"/>
      <c r="HR60" s="252"/>
      <c r="HS60" s="252"/>
      <c r="HT60" s="252"/>
      <c r="HU60" s="252"/>
      <c r="HV60" s="252"/>
      <c r="HW60" s="252"/>
      <c r="HX60" s="252"/>
      <c r="HY60" s="252"/>
      <c r="HZ60" s="252"/>
      <c r="IA60" s="252"/>
      <c r="IB60" s="252"/>
      <c r="IC60" s="252"/>
      <c r="ID60" s="252"/>
      <c r="IE60" s="252"/>
      <c r="IF60" s="252"/>
      <c r="IG60" s="252"/>
      <c r="IH60" s="252"/>
      <c r="II60" s="252"/>
      <c r="IJ60" s="252"/>
      <c r="IK60" s="252"/>
      <c r="IL60" s="252"/>
      <c r="IM60" s="252"/>
      <c r="IN60" s="252"/>
      <c r="IO60" s="252"/>
      <c r="IP60" s="252"/>
      <c r="IQ60" s="252"/>
      <c r="IR60" s="252"/>
      <c r="IS60" s="252"/>
      <c r="IT60" s="252"/>
      <c r="IU60" s="252"/>
      <c r="IV60" s="252"/>
      <c r="IW60" s="252"/>
      <c r="IX60" s="252"/>
      <c r="IY60" s="252"/>
      <c r="IZ60" s="252"/>
      <c r="JA60" s="252"/>
      <c r="JB60" s="252"/>
      <c r="JC60" s="252"/>
      <c r="JD60" s="252"/>
      <c r="JE60" s="252"/>
      <c r="JF60" s="252"/>
      <c r="JG60" s="252"/>
      <c r="JH60" s="252"/>
      <c r="JI60" s="252"/>
      <c r="JJ60" s="252"/>
      <c r="JK60" s="252"/>
      <c r="JL60" s="252"/>
      <c r="JM60" s="252"/>
      <c r="JN60" s="252"/>
      <c r="JO60" s="252"/>
      <c r="JP60" s="252"/>
      <c r="JQ60" s="252"/>
      <c r="JR60" s="252"/>
      <c r="JS60" s="252"/>
      <c r="JT60" s="252"/>
      <c r="JU60" s="252"/>
      <c r="JV60" s="252"/>
      <c r="JW60" s="252"/>
      <c r="JX60" s="252"/>
      <c r="JY60" s="252"/>
      <c r="JZ60" s="252"/>
      <c r="KA60" s="252"/>
      <c r="KB60" s="252"/>
      <c r="KC60" s="252"/>
      <c r="KD60" s="252"/>
      <c r="KE60" s="252"/>
      <c r="KF60" s="252"/>
      <c r="KG60" s="252"/>
      <c r="KH60" s="252"/>
      <c r="KI60" s="252"/>
      <c r="KJ60" s="252"/>
      <c r="KK60" s="252"/>
      <c r="KL60" s="252"/>
      <c r="KM60" s="252"/>
      <c r="KN60" s="252"/>
      <c r="KO60" s="252"/>
      <c r="KP60" s="252"/>
      <c r="KQ60" s="252"/>
      <c r="KR60" s="252"/>
      <c r="KS60" s="252"/>
      <c r="KT60" s="252"/>
      <c r="KU60" s="252"/>
      <c r="KV60" s="252"/>
      <c r="KW60" s="252"/>
      <c r="KX60" s="252"/>
      <c r="KY60" s="252"/>
      <c r="KZ60" s="252"/>
      <c r="LA60" s="252"/>
      <c r="LB60" s="252"/>
      <c r="LC60" s="252"/>
      <c r="LD60" s="252"/>
      <c r="LE60" s="252"/>
      <c r="LF60" s="252"/>
      <c r="LG60" s="252"/>
      <c r="LH60" s="252"/>
      <c r="LI60" s="252"/>
      <c r="LJ60" s="252"/>
      <c r="LK60" s="252"/>
      <c r="LL60" s="252"/>
      <c r="LM60" s="252"/>
      <c r="LN60" s="252"/>
      <c r="LO60" s="252"/>
      <c r="LP60" s="252"/>
      <c r="LQ60" s="252"/>
      <c r="LR60" s="252"/>
      <c r="LS60" s="252"/>
      <c r="LT60" s="252"/>
      <c r="LU60" s="252"/>
      <c r="LV60" s="252"/>
      <c r="LW60" s="252"/>
      <c r="LX60" s="252"/>
      <c r="LY60" s="252"/>
      <c r="LZ60" s="252"/>
      <c r="MA60" s="252"/>
      <c r="MB60" s="252"/>
      <c r="MC60" s="252"/>
      <c r="MD60" s="252"/>
      <c r="ME60" s="252"/>
      <c r="MF60" s="252"/>
      <c r="MG60" s="252"/>
      <c r="MH60" s="252"/>
      <c r="MI60" s="252"/>
      <c r="MJ60" s="252"/>
      <c r="MK60" s="252"/>
      <c r="ML60" s="252"/>
      <c r="MM60" s="252"/>
      <c r="MN60" s="252"/>
      <c r="MO60" s="252"/>
      <c r="MP60" s="252"/>
      <c r="MQ60" s="252"/>
      <c r="MR60" s="252"/>
      <c r="MS60" s="252"/>
      <c r="MT60" s="252"/>
      <c r="MU60" s="252"/>
      <c r="MV60" s="252"/>
      <c r="MW60" s="252"/>
      <c r="MX60" s="252"/>
      <c r="MY60" s="252"/>
      <c r="MZ60" s="252"/>
      <c r="NA60" s="252"/>
      <c r="NB60" s="252"/>
      <c r="NC60" s="252"/>
      <c r="ND60" s="252"/>
      <c r="NE60" s="252"/>
      <c r="NF60" s="252"/>
      <c r="NG60" s="252"/>
      <c r="NH60" s="252"/>
      <c r="NI60" s="252"/>
      <c r="NJ60" s="252"/>
      <c r="NK60" s="252"/>
      <c r="NL60" s="252"/>
      <c r="NM60" s="252"/>
      <c r="NN60" s="252"/>
      <c r="NO60" s="252"/>
      <c r="NP60" s="252"/>
      <c r="NQ60" s="252"/>
      <c r="NR60" s="252"/>
      <c r="NS60" s="252"/>
      <c r="NT60" s="252"/>
      <c r="NU60" s="252"/>
      <c r="NV60" s="252"/>
      <c r="NW60" s="252"/>
      <c r="NX60" s="252"/>
      <c r="NY60" s="252"/>
      <c r="NZ60" s="252"/>
      <c r="OA60" s="252"/>
      <c r="OB60" s="252"/>
      <c r="OC60" s="252"/>
      <c r="OD60" s="252"/>
      <c r="OE60" s="252"/>
      <c r="OF60" s="252"/>
      <c r="OG60" s="252"/>
      <c r="OH60" s="252"/>
      <c r="OI60" s="252"/>
      <c r="OJ60" s="252"/>
      <c r="OK60" s="252"/>
      <c r="OL60" s="252"/>
      <c r="OM60" s="252"/>
      <c r="ON60" s="252"/>
      <c r="OO60" s="252"/>
      <c r="OP60" s="252"/>
      <c r="OQ60" s="252"/>
      <c r="OR60" s="252"/>
      <c r="OS60" s="252"/>
      <c r="OT60" s="252"/>
      <c r="OU60" s="252"/>
      <c r="OV60" s="252"/>
      <c r="OW60" s="252"/>
      <c r="OX60" s="252"/>
      <c r="OY60" s="252"/>
      <c r="OZ60" s="252"/>
      <c r="PA60" s="252"/>
      <c r="PB60" s="252"/>
      <c r="PC60" s="252"/>
      <c r="PD60" s="252"/>
      <c r="PE60" s="252"/>
      <c r="PF60" s="252"/>
      <c r="PG60" s="252"/>
      <c r="PH60" s="252"/>
      <c r="PI60" s="252"/>
      <c r="PJ60" s="252"/>
      <c r="PK60" s="252"/>
      <c r="PL60" s="252"/>
      <c r="PM60" s="252"/>
      <c r="PN60" s="252"/>
      <c r="PO60" s="252"/>
      <c r="PP60" s="252"/>
      <c r="PQ60" s="252"/>
      <c r="PR60" s="252"/>
      <c r="PS60" s="252"/>
      <c r="PT60" s="252"/>
      <c r="PU60" s="252"/>
      <c r="PV60" s="252"/>
      <c r="PW60" s="252"/>
      <c r="PX60" s="252"/>
      <c r="PY60" s="252"/>
      <c r="PZ60" s="252"/>
      <c r="QA60" s="252"/>
      <c r="QB60" s="252"/>
      <c r="QC60" s="252"/>
      <c r="QD60" s="252"/>
      <c r="QE60" s="252"/>
      <c r="QF60" s="252"/>
      <c r="QG60" s="252"/>
      <c r="QH60" s="252"/>
      <c r="QI60" s="252"/>
      <c r="QJ60" s="252"/>
      <c r="QK60" s="252"/>
      <c r="QL60" s="252"/>
      <c r="QM60" s="252"/>
      <c r="QN60" s="252"/>
      <c r="QO60" s="252"/>
      <c r="QP60" s="252"/>
      <c r="QQ60" s="252"/>
      <c r="QR60" s="252"/>
      <c r="QS60" s="252"/>
      <c r="QT60" s="252"/>
      <c r="QU60" s="252"/>
      <c r="QV60" s="252"/>
      <c r="QW60" s="252"/>
      <c r="QX60" s="252"/>
      <c r="QY60" s="252"/>
      <c r="QZ60" s="252"/>
      <c r="RA60" s="252"/>
      <c r="RB60" s="252"/>
      <c r="RC60" s="252"/>
      <c r="RD60" s="252"/>
      <c r="RE60" s="252"/>
      <c r="RF60" s="252"/>
      <c r="RG60" s="252"/>
      <c r="RH60" s="252"/>
      <c r="RI60" s="252"/>
      <c r="RJ60" s="252"/>
      <c r="RK60" s="252"/>
      <c r="RL60" s="252"/>
      <c r="RM60" s="252"/>
      <c r="RN60" s="252"/>
      <c r="RO60" s="252"/>
      <c r="RP60" s="252"/>
      <c r="RQ60" s="252"/>
      <c r="RR60" s="252"/>
      <c r="RS60" s="252"/>
      <c r="RT60" s="252"/>
      <c r="RU60" s="252"/>
      <c r="RV60" s="252"/>
      <c r="RW60" s="252"/>
      <c r="RX60" s="252"/>
      <c r="RY60" s="252"/>
      <c r="RZ60" s="252"/>
      <c r="SA60" s="252"/>
      <c r="SB60" s="252"/>
      <c r="SC60" s="252"/>
      <c r="SD60" s="252"/>
      <c r="SE60" s="252"/>
      <c r="SF60" s="252"/>
      <c r="SG60" s="252"/>
      <c r="SH60" s="252"/>
      <c r="SI60" s="252"/>
      <c r="SJ60" s="252"/>
      <c r="SK60" s="252"/>
      <c r="SL60" s="252"/>
      <c r="SM60" s="252"/>
      <c r="SN60" s="252"/>
      <c r="SO60" s="252"/>
      <c r="SP60" s="252"/>
      <c r="SQ60" s="252"/>
      <c r="SR60" s="252"/>
      <c r="SS60" s="252"/>
      <c r="ST60" s="252"/>
      <c r="SU60" s="252"/>
      <c r="SV60" s="252"/>
      <c r="SW60" s="252"/>
      <c r="SX60" s="252"/>
      <c r="SY60" s="252"/>
      <c r="SZ60" s="252"/>
      <c r="TA60" s="252"/>
      <c r="TB60" s="252"/>
      <c r="TC60" s="252"/>
      <c r="TD60" s="252"/>
      <c r="TE60" s="252"/>
      <c r="TF60" s="252"/>
      <c r="TG60" s="252"/>
      <c r="TH60" s="252"/>
      <c r="TI60" s="252"/>
      <c r="TJ60" s="252"/>
      <c r="TK60" s="252"/>
      <c r="TL60" s="252"/>
      <c r="TM60" s="252"/>
      <c r="TN60" s="252"/>
      <c r="TO60" s="252"/>
      <c r="TP60" s="252"/>
      <c r="TQ60" s="252"/>
      <c r="TR60" s="252"/>
      <c r="TS60" s="252"/>
      <c r="TT60" s="252"/>
      <c r="TU60" s="252"/>
      <c r="TV60" s="252"/>
      <c r="TW60" s="252"/>
      <c r="TX60" s="252"/>
      <c r="TY60" s="252"/>
      <c r="TZ60" s="252"/>
      <c r="UA60" s="252"/>
      <c r="UB60" s="252"/>
      <c r="UC60" s="252"/>
      <c r="UD60" s="252"/>
      <c r="UE60" s="252"/>
      <c r="UF60" s="252"/>
      <c r="UG60" s="252"/>
      <c r="UH60" s="252"/>
      <c r="UI60" s="252"/>
      <c r="UJ60" s="252"/>
      <c r="UK60" s="252"/>
      <c r="UL60" s="252"/>
      <c r="UM60" s="252"/>
      <c r="UN60" s="252"/>
      <c r="UO60" s="252"/>
      <c r="UP60" s="252"/>
      <c r="UQ60" s="252"/>
      <c r="UR60" s="252"/>
      <c r="US60" s="252"/>
      <c r="UT60" s="252"/>
      <c r="UU60" s="252"/>
      <c r="UV60" s="252"/>
      <c r="UW60" s="252"/>
      <c r="UX60" s="252"/>
      <c r="UY60" s="252"/>
      <c r="UZ60" s="252"/>
      <c r="VA60" s="252"/>
      <c r="VB60" s="252"/>
      <c r="VC60" s="252"/>
      <c r="VD60" s="252"/>
      <c r="VE60" s="252"/>
      <c r="VF60" s="252"/>
      <c r="VG60" s="252"/>
      <c r="VH60" s="252"/>
      <c r="VI60" s="252"/>
      <c r="VJ60" s="252"/>
      <c r="VK60" s="252"/>
      <c r="VL60" s="252"/>
      <c r="VM60" s="252"/>
      <c r="VN60" s="252"/>
      <c r="VO60" s="252"/>
      <c r="VP60" s="252"/>
      <c r="VQ60" s="252"/>
      <c r="VR60" s="252"/>
      <c r="VS60" s="252"/>
      <c r="VT60" s="252"/>
      <c r="VU60" s="252"/>
      <c r="VV60" s="252"/>
      <c r="VW60" s="252"/>
      <c r="VX60" s="252"/>
      <c r="VY60" s="252"/>
      <c r="VZ60" s="252"/>
      <c r="WA60" s="252"/>
      <c r="WB60" s="252"/>
      <c r="WC60" s="252"/>
      <c r="WD60" s="252"/>
      <c r="WE60" s="252"/>
      <c r="WF60" s="252"/>
      <c r="WG60" s="252"/>
      <c r="WH60" s="252"/>
      <c r="WI60" s="252"/>
      <c r="WJ60" s="252"/>
      <c r="WK60" s="252"/>
      <c r="WL60" s="252"/>
      <c r="WM60" s="252"/>
      <c r="WN60" s="252"/>
      <c r="WO60" s="252"/>
      <c r="WP60" s="252"/>
      <c r="WQ60" s="252"/>
      <c r="WR60" s="252"/>
      <c r="WS60" s="252"/>
      <c r="WT60" s="252"/>
      <c r="WU60" s="252"/>
      <c r="WV60" s="252"/>
      <c r="WW60" s="252"/>
      <c r="WX60" s="252"/>
      <c r="WY60" s="252"/>
      <c r="WZ60" s="252"/>
      <c r="XA60" s="252"/>
      <c r="XB60" s="252"/>
      <c r="XC60" s="252"/>
      <c r="XD60" s="252"/>
      <c r="XE60" s="252"/>
      <c r="XF60" s="252"/>
      <c r="XG60" s="252"/>
      <c r="XH60" s="252"/>
      <c r="XI60" s="252"/>
      <c r="XJ60" s="252"/>
      <c r="XK60" s="252"/>
      <c r="XL60" s="252"/>
      <c r="XM60" s="252"/>
      <c r="XN60" s="252"/>
      <c r="XO60" s="252"/>
      <c r="XP60" s="252"/>
      <c r="XQ60" s="252"/>
      <c r="XR60" s="252"/>
      <c r="XS60" s="252"/>
      <c r="XT60" s="252"/>
      <c r="XU60" s="252"/>
      <c r="XV60" s="252"/>
      <c r="XW60" s="252"/>
      <c r="XX60" s="252"/>
      <c r="XY60" s="252"/>
      <c r="XZ60" s="252"/>
      <c r="YA60" s="252"/>
      <c r="YB60" s="252"/>
      <c r="YC60" s="252"/>
      <c r="YD60" s="252"/>
      <c r="YE60" s="252"/>
      <c r="YF60" s="252"/>
      <c r="YG60" s="252"/>
      <c r="YH60" s="252"/>
      <c r="YI60" s="252"/>
      <c r="YJ60" s="252"/>
      <c r="YK60" s="252"/>
      <c r="YL60" s="252"/>
      <c r="YM60" s="252"/>
      <c r="YN60" s="252"/>
      <c r="YO60" s="252"/>
      <c r="YP60" s="252"/>
      <c r="YQ60" s="252"/>
      <c r="YR60" s="252"/>
      <c r="YS60" s="252"/>
      <c r="YT60" s="252"/>
      <c r="YU60" s="252"/>
      <c r="YV60" s="252"/>
      <c r="YW60" s="252"/>
      <c r="YX60" s="252"/>
      <c r="YY60" s="252"/>
      <c r="YZ60" s="252"/>
      <c r="ZA60" s="252"/>
      <c r="ZB60" s="252"/>
      <c r="ZC60" s="252"/>
      <c r="ZD60" s="252"/>
      <c r="ZE60" s="252"/>
      <c r="ZF60" s="252"/>
      <c r="ZG60" s="252"/>
      <c r="ZH60" s="252"/>
      <c r="ZI60" s="252"/>
      <c r="ZJ60" s="252"/>
      <c r="ZK60" s="252"/>
      <c r="ZL60" s="252"/>
      <c r="ZM60" s="252"/>
      <c r="ZN60" s="252"/>
      <c r="ZO60" s="252"/>
      <c r="ZP60" s="252"/>
      <c r="ZQ60" s="252"/>
      <c r="ZR60" s="252"/>
      <c r="ZS60" s="252"/>
      <c r="ZT60" s="252"/>
      <c r="ZU60" s="252"/>
      <c r="ZV60" s="252"/>
      <c r="ZW60" s="252"/>
      <c r="ZX60" s="252"/>
      <c r="ZY60" s="252"/>
      <c r="ZZ60" s="252"/>
      <c r="AAA60" s="252"/>
      <c r="AAB60" s="252"/>
      <c r="AAC60" s="252"/>
      <c r="AAD60" s="252"/>
      <c r="AAE60" s="252"/>
      <c r="AAF60" s="252"/>
      <c r="AAG60" s="252"/>
      <c r="AAH60" s="252"/>
      <c r="AAI60" s="252"/>
      <c r="AAJ60" s="252"/>
      <c r="AAK60" s="252"/>
      <c r="AAL60" s="252"/>
      <c r="AAM60" s="252"/>
      <c r="AAN60" s="252"/>
      <c r="AAO60" s="252"/>
      <c r="AAP60" s="252"/>
      <c r="AAQ60" s="252"/>
      <c r="AAR60" s="252"/>
      <c r="AAS60" s="252"/>
      <c r="AAT60" s="252"/>
      <c r="AAU60" s="252"/>
      <c r="AAV60" s="252"/>
      <c r="AAW60" s="252"/>
      <c r="AAX60" s="252"/>
      <c r="AAY60" s="252"/>
      <c r="AAZ60" s="252"/>
      <c r="ABA60" s="252"/>
      <c r="ABB60" s="252"/>
      <c r="ABC60" s="252"/>
      <c r="ABD60" s="252"/>
      <c r="ABE60" s="252"/>
      <c r="ABF60" s="252"/>
      <c r="ABG60" s="252"/>
      <c r="ABH60" s="252"/>
      <c r="ABI60" s="252"/>
      <c r="ABJ60" s="252"/>
      <c r="ABK60" s="252"/>
      <c r="ABL60" s="252"/>
      <c r="ABM60" s="252"/>
      <c r="ABN60" s="252"/>
      <c r="ABO60" s="252"/>
      <c r="ABP60" s="252"/>
      <c r="ABQ60" s="252"/>
      <c r="ABR60" s="252"/>
      <c r="ABS60" s="252"/>
      <c r="ABT60" s="252"/>
      <c r="ABU60" s="252"/>
      <c r="ABV60" s="252"/>
      <c r="ABW60" s="252"/>
      <c r="ABX60" s="252"/>
      <c r="ABY60" s="252"/>
      <c r="ABZ60" s="252"/>
      <c r="ACA60" s="252"/>
      <c r="ACB60" s="252"/>
      <c r="ACC60" s="252"/>
      <c r="ACD60" s="252"/>
      <c r="ACE60" s="252"/>
      <c r="ACF60" s="252"/>
      <c r="ACG60" s="252"/>
      <c r="ACH60" s="252"/>
      <c r="ACI60" s="252"/>
      <c r="ACJ60" s="252"/>
      <c r="ACK60" s="252"/>
      <c r="ACL60" s="252"/>
      <c r="ACM60" s="252"/>
      <c r="ACN60" s="252"/>
      <c r="ACO60" s="252"/>
      <c r="ACP60" s="252"/>
      <c r="ACQ60" s="252"/>
      <c r="ACR60" s="252"/>
      <c r="ACS60" s="252"/>
      <c r="ACT60" s="252"/>
      <c r="ACU60" s="252"/>
      <c r="ACV60" s="252"/>
      <c r="ACW60" s="252"/>
      <c r="ACX60" s="252"/>
      <c r="ACY60" s="252"/>
      <c r="ACZ60" s="252"/>
      <c r="ADA60" s="252"/>
      <c r="ADB60" s="252"/>
      <c r="ADC60" s="252"/>
      <c r="ADD60" s="252"/>
      <c r="ADE60" s="252"/>
      <c r="ADF60" s="252"/>
      <c r="ADG60" s="252"/>
      <c r="ADH60" s="252"/>
      <c r="ADI60" s="252"/>
      <c r="ADJ60" s="252"/>
      <c r="ADK60" s="252"/>
      <c r="ADL60" s="252"/>
      <c r="ADM60" s="252"/>
      <c r="ADN60" s="252"/>
      <c r="ADO60" s="252"/>
      <c r="ADP60" s="252"/>
      <c r="ADQ60" s="252"/>
      <c r="ADR60" s="252"/>
      <c r="ADS60" s="252"/>
      <c r="ADT60" s="252"/>
      <c r="ADU60" s="252"/>
      <c r="ADV60" s="252"/>
      <c r="ADW60" s="252"/>
      <c r="ADX60" s="252"/>
      <c r="ADY60" s="252"/>
      <c r="ADZ60" s="252"/>
      <c r="AEA60" s="252"/>
      <c r="AEB60" s="252"/>
      <c r="AEC60" s="252"/>
      <c r="AED60" s="252"/>
      <c r="AEE60" s="252"/>
      <c r="AEF60" s="252"/>
      <c r="AEG60" s="252"/>
      <c r="AEH60" s="252"/>
      <c r="AEI60" s="252"/>
      <c r="AEJ60" s="252"/>
      <c r="AEK60" s="252"/>
      <c r="AEL60" s="252"/>
      <c r="AEM60" s="252"/>
      <c r="AEN60" s="252"/>
      <c r="AEO60" s="252"/>
      <c r="AEP60" s="252"/>
      <c r="AEQ60" s="252"/>
      <c r="AER60" s="252"/>
      <c r="AES60" s="252"/>
      <c r="AET60" s="252"/>
      <c r="AEU60" s="252"/>
      <c r="AEV60" s="252"/>
      <c r="AEW60" s="252"/>
      <c r="AEX60" s="252"/>
      <c r="AEY60" s="252"/>
      <c r="AEZ60" s="252"/>
      <c r="AFA60" s="252"/>
      <c r="AFB60" s="252"/>
      <c r="AFC60" s="252"/>
      <c r="AFD60" s="252"/>
      <c r="AFE60" s="252"/>
      <c r="AFF60" s="252"/>
      <c r="AFG60" s="252"/>
      <c r="AFH60" s="252"/>
      <c r="AFI60" s="252"/>
      <c r="AFJ60" s="252"/>
      <c r="AFK60" s="252"/>
      <c r="AFL60" s="252"/>
      <c r="AFM60" s="252"/>
      <c r="AFN60" s="252"/>
      <c r="AFO60" s="252"/>
      <c r="AFP60" s="252"/>
      <c r="AFQ60" s="252"/>
      <c r="AFR60" s="252"/>
      <c r="AFS60" s="252"/>
      <c r="AFT60" s="252"/>
      <c r="AFU60" s="252"/>
      <c r="AFV60" s="252"/>
      <c r="AFW60" s="252"/>
      <c r="AFX60" s="252"/>
      <c r="AFY60" s="252"/>
      <c r="AFZ60" s="252"/>
      <c r="AGA60" s="252"/>
      <c r="AGB60" s="252"/>
      <c r="AGC60" s="252"/>
      <c r="AGD60" s="252"/>
      <c r="AGE60" s="252"/>
      <c r="AGF60" s="252"/>
      <c r="AGG60" s="252"/>
      <c r="AGH60" s="252"/>
      <c r="AGI60" s="252"/>
      <c r="AGJ60" s="252"/>
      <c r="AGK60" s="252"/>
      <c r="AGL60" s="252"/>
      <c r="AGM60" s="252"/>
      <c r="AGN60" s="252"/>
      <c r="AGO60" s="252"/>
      <c r="AGP60" s="252"/>
      <c r="AGQ60" s="252"/>
      <c r="AGR60" s="252"/>
      <c r="AGS60" s="252"/>
      <c r="AGT60" s="252"/>
      <c r="AGU60" s="252"/>
      <c r="AGV60" s="252"/>
      <c r="AGW60" s="252"/>
      <c r="AGX60" s="252"/>
      <c r="AGY60" s="252"/>
      <c r="AGZ60" s="252"/>
      <c r="AHA60" s="252"/>
      <c r="AHB60" s="252"/>
      <c r="AHC60" s="252"/>
      <c r="AHD60" s="252"/>
      <c r="AHE60" s="252"/>
      <c r="AHF60" s="252"/>
      <c r="AHG60" s="252"/>
      <c r="AHH60" s="252"/>
      <c r="AHI60" s="252"/>
      <c r="AHJ60" s="252"/>
      <c r="AHK60" s="252"/>
      <c r="AHL60" s="252"/>
      <c r="AHM60" s="252"/>
      <c r="AHN60" s="252"/>
      <c r="AHO60" s="252"/>
      <c r="AHP60" s="252"/>
      <c r="AHQ60" s="252"/>
      <c r="AHR60" s="252"/>
      <c r="AHS60" s="252"/>
      <c r="AHT60" s="252"/>
      <c r="AHU60" s="252"/>
      <c r="AHV60" s="252"/>
      <c r="AHW60" s="252"/>
      <c r="AHX60" s="252"/>
      <c r="AHY60" s="252"/>
      <c r="AHZ60" s="252"/>
      <c r="AIA60" s="252"/>
      <c r="AIB60" s="252"/>
      <c r="AIC60" s="252"/>
      <c r="AID60" s="252"/>
      <c r="AIE60" s="252"/>
      <c r="AIF60" s="252"/>
      <c r="AIG60" s="252"/>
      <c r="AIH60" s="252"/>
      <c r="AII60" s="252"/>
      <c r="AIJ60" s="252"/>
      <c r="AIK60" s="252"/>
      <c r="AIL60" s="252"/>
      <c r="AIM60" s="252"/>
      <c r="AIN60" s="252"/>
      <c r="AIO60" s="252"/>
      <c r="AIP60" s="252"/>
      <c r="AIQ60" s="252"/>
      <c r="AIR60" s="252"/>
      <c r="AIS60" s="252"/>
      <c r="AIT60" s="252"/>
      <c r="AIU60" s="252"/>
      <c r="AIV60" s="252"/>
      <c r="AIW60" s="252"/>
      <c r="AIX60" s="252"/>
      <c r="AIY60" s="252"/>
      <c r="AIZ60" s="252"/>
      <c r="AJA60" s="252"/>
      <c r="AJB60" s="252"/>
      <c r="AJC60" s="252"/>
      <c r="AJD60" s="252"/>
      <c r="AJE60" s="252"/>
      <c r="AJF60" s="252"/>
      <c r="AJG60" s="252"/>
      <c r="AJH60" s="252"/>
      <c r="AJI60" s="252"/>
      <c r="AJJ60" s="252"/>
      <c r="AJK60" s="252"/>
      <c r="AJL60" s="252"/>
      <c r="AJM60" s="252"/>
      <c r="AJN60" s="252"/>
      <c r="AJO60" s="252"/>
      <c r="AJP60" s="252"/>
      <c r="AJQ60" s="252"/>
      <c r="AJR60" s="252"/>
      <c r="AJS60" s="252"/>
      <c r="AJT60" s="252"/>
      <c r="AJU60" s="252"/>
      <c r="AJV60" s="252"/>
      <c r="AJW60" s="252"/>
      <c r="AJX60" s="252"/>
      <c r="AJY60" s="252"/>
      <c r="AJZ60" s="252"/>
      <c r="AKA60" s="252"/>
      <c r="AKB60" s="252"/>
      <c r="AKC60" s="252"/>
      <c r="AKD60" s="252"/>
      <c r="AKE60" s="252"/>
      <c r="AKF60" s="252"/>
      <c r="AKG60" s="252"/>
      <c r="AKH60" s="252"/>
      <c r="AKI60" s="252"/>
      <c r="AKJ60" s="252"/>
      <c r="AKK60" s="252"/>
      <c r="AKL60" s="252"/>
      <c r="AKM60" s="252"/>
      <c r="AKN60" s="252"/>
      <c r="AKO60" s="252"/>
      <c r="AKP60" s="252"/>
      <c r="AKQ60" s="252"/>
      <c r="AKR60" s="252"/>
      <c r="AKS60" s="252"/>
      <c r="AKT60" s="252"/>
      <c r="AKU60" s="252"/>
      <c r="AKV60" s="252"/>
      <c r="AKW60" s="252"/>
      <c r="AKX60" s="252"/>
      <c r="AKY60" s="252"/>
      <c r="AKZ60" s="252"/>
      <c r="ALA60" s="252"/>
      <c r="ALB60" s="252"/>
      <c r="ALC60" s="252"/>
      <c r="ALD60" s="252"/>
      <c r="ALE60" s="252"/>
      <c r="ALF60" s="252"/>
      <c r="ALG60" s="252"/>
      <c r="ALH60" s="252"/>
      <c r="ALI60" s="252"/>
      <c r="ALJ60" s="252"/>
      <c r="ALK60" s="252"/>
      <c r="ALL60" s="252"/>
      <c r="ALM60" s="252"/>
      <c r="ALN60" s="252"/>
      <c r="ALO60" s="252"/>
      <c r="ALP60" s="252"/>
      <c r="ALQ60" s="252"/>
      <c r="ALR60" s="252"/>
      <c r="ALS60" s="252"/>
      <c r="ALT60" s="252"/>
      <c r="ALU60" s="252"/>
      <c r="ALV60" s="252"/>
      <c r="ALW60" s="252"/>
      <c r="ALX60" s="252"/>
      <c r="ALY60" s="252"/>
      <c r="ALZ60" s="252"/>
      <c r="AMA60" s="252"/>
      <c r="AMB60" s="252"/>
      <c r="AMC60" s="252"/>
      <c r="AMD60" s="252"/>
      <c r="AME60" s="252"/>
      <c r="AMF60" s="252"/>
      <c r="AMG60" s="252"/>
      <c r="AMH60" s="252"/>
      <c r="AMI60" s="252"/>
      <c r="AMJ60" s="252"/>
      <c r="AMK60" s="252"/>
    </row>
    <row r="61" spans="1:1025" s="5" customFormat="1" ht="15.95" customHeight="1" x14ac:dyDescent="0.2">
      <c r="A61" s="271">
        <f t="shared" si="17"/>
        <v>3</v>
      </c>
      <c r="B61" s="272" t="str">
        <f t="shared" si="17"/>
        <v>Técnico em Edificações</v>
      </c>
      <c r="C61" s="275">
        <f>'Postos de Tec. de Edificacoes'!G16/21</f>
        <v>0</v>
      </c>
      <c r="D61" s="273">
        <f>C61*$D$58</f>
        <v>0</v>
      </c>
      <c r="E61" s="274">
        <f t="shared" si="18"/>
        <v>0</v>
      </c>
      <c r="F61" s="894"/>
      <c r="G61" s="7"/>
      <c r="H61" s="7"/>
      <c r="I61" s="7"/>
      <c r="J61" s="259"/>
      <c r="K61" s="259"/>
      <c r="L61" s="259"/>
      <c r="M61" s="259"/>
      <c r="N61" s="259"/>
      <c r="O61" s="259"/>
      <c r="P61" s="259"/>
      <c r="Q61" s="259"/>
      <c r="R61" s="251"/>
      <c r="S61" s="252"/>
      <c r="T61" s="252"/>
      <c r="U61" s="252"/>
      <c r="V61" s="252"/>
      <c r="W61" s="252"/>
      <c r="X61" s="252"/>
      <c r="Y61" s="252"/>
      <c r="Z61" s="252"/>
      <c r="AA61" s="252"/>
      <c r="AB61" s="252"/>
      <c r="AC61" s="252"/>
      <c r="AD61" s="252"/>
      <c r="AE61" s="252"/>
      <c r="AF61" s="252"/>
      <c r="AG61" s="252"/>
      <c r="AH61" s="252"/>
      <c r="AI61" s="252"/>
      <c r="AJ61" s="252"/>
      <c r="AK61" s="252"/>
      <c r="AL61" s="252"/>
      <c r="AM61" s="252"/>
      <c r="AN61" s="252"/>
      <c r="AO61" s="252"/>
      <c r="AP61" s="252"/>
      <c r="AQ61" s="252"/>
      <c r="AR61" s="252"/>
      <c r="AS61" s="252"/>
      <c r="AT61" s="252"/>
      <c r="AU61" s="252"/>
      <c r="AV61" s="252"/>
      <c r="AW61" s="252"/>
      <c r="AX61" s="252"/>
      <c r="AY61" s="252"/>
      <c r="AZ61" s="252"/>
      <c r="BA61" s="252"/>
      <c r="BB61" s="252"/>
      <c r="BC61" s="252"/>
      <c r="BD61" s="252"/>
      <c r="BE61" s="252"/>
      <c r="BF61" s="252"/>
      <c r="BG61" s="252"/>
      <c r="BH61" s="252"/>
      <c r="BI61" s="252"/>
      <c r="BJ61" s="252"/>
      <c r="BK61" s="252"/>
      <c r="BL61" s="252"/>
      <c r="BM61" s="252"/>
      <c r="BN61" s="252"/>
      <c r="BO61" s="252"/>
      <c r="BP61" s="252"/>
      <c r="BQ61" s="252"/>
      <c r="BR61" s="252"/>
      <c r="BS61" s="252"/>
      <c r="BT61" s="252"/>
      <c r="BU61" s="252"/>
      <c r="BV61" s="252"/>
      <c r="BW61" s="252"/>
      <c r="BX61" s="252"/>
      <c r="BY61" s="252"/>
      <c r="BZ61" s="252"/>
      <c r="CA61" s="252"/>
      <c r="CB61" s="252"/>
      <c r="CC61" s="252"/>
      <c r="CD61" s="252"/>
      <c r="CE61" s="252"/>
      <c r="CF61" s="252"/>
      <c r="CG61" s="252"/>
      <c r="CH61" s="252"/>
      <c r="CI61" s="252"/>
      <c r="CJ61" s="252"/>
      <c r="CK61" s="252"/>
      <c r="CL61" s="252"/>
      <c r="CM61" s="252"/>
      <c r="CN61" s="252"/>
      <c r="CO61" s="252"/>
      <c r="CP61" s="252"/>
      <c r="CQ61" s="252"/>
      <c r="CR61" s="252"/>
      <c r="CS61" s="252"/>
      <c r="CT61" s="252"/>
      <c r="CU61" s="252"/>
      <c r="CV61" s="252"/>
      <c r="CW61" s="252"/>
      <c r="CX61" s="252"/>
      <c r="CY61" s="252"/>
      <c r="CZ61" s="252"/>
      <c r="DA61" s="252"/>
      <c r="DB61" s="252"/>
      <c r="DC61" s="252"/>
      <c r="DD61" s="252"/>
      <c r="DE61" s="252"/>
      <c r="DF61" s="252"/>
      <c r="DG61" s="252"/>
      <c r="DH61" s="252"/>
      <c r="DI61" s="252"/>
      <c r="DJ61" s="252"/>
      <c r="DK61" s="252"/>
      <c r="DL61" s="252"/>
      <c r="DM61" s="252"/>
      <c r="DN61" s="252"/>
      <c r="DO61" s="252"/>
      <c r="DP61" s="252"/>
      <c r="DQ61" s="252"/>
      <c r="DR61" s="252"/>
      <c r="DS61" s="252"/>
      <c r="DT61" s="252"/>
      <c r="DU61" s="252"/>
      <c r="DV61" s="252"/>
      <c r="DW61" s="252"/>
      <c r="DX61" s="252"/>
      <c r="DY61" s="252"/>
      <c r="DZ61" s="252"/>
      <c r="EA61" s="252"/>
      <c r="EB61" s="252"/>
      <c r="EC61" s="252"/>
      <c r="ED61" s="252"/>
      <c r="EE61" s="252"/>
      <c r="EF61" s="252"/>
      <c r="EG61" s="252"/>
      <c r="EH61" s="252"/>
      <c r="EI61" s="252"/>
      <c r="EJ61" s="252"/>
      <c r="EK61" s="252"/>
      <c r="EL61" s="252"/>
      <c r="EM61" s="252"/>
      <c r="EN61" s="252"/>
      <c r="EO61" s="252"/>
      <c r="EP61" s="252"/>
      <c r="EQ61" s="252"/>
      <c r="ER61" s="252"/>
      <c r="ES61" s="252"/>
      <c r="ET61" s="252"/>
      <c r="EU61" s="252"/>
      <c r="EV61" s="252"/>
      <c r="EW61" s="252"/>
      <c r="EX61" s="252"/>
      <c r="EY61" s="252"/>
      <c r="EZ61" s="252"/>
      <c r="FA61" s="252"/>
      <c r="FB61" s="252"/>
      <c r="FC61" s="252"/>
      <c r="FD61" s="252"/>
      <c r="FE61" s="252"/>
      <c r="FF61" s="252"/>
      <c r="FG61" s="252"/>
      <c r="FH61" s="252"/>
      <c r="FI61" s="252"/>
      <c r="FJ61" s="252"/>
      <c r="FK61" s="252"/>
      <c r="FL61" s="252"/>
      <c r="FM61" s="252"/>
      <c r="FN61" s="252"/>
      <c r="FO61" s="252"/>
      <c r="FP61" s="252"/>
      <c r="FQ61" s="252"/>
      <c r="FR61" s="252"/>
      <c r="FS61" s="252"/>
      <c r="FT61" s="252"/>
      <c r="FU61" s="252"/>
      <c r="FV61" s="252"/>
      <c r="FW61" s="252"/>
      <c r="FX61" s="252"/>
      <c r="FY61" s="252"/>
      <c r="FZ61" s="252"/>
      <c r="GA61" s="252"/>
      <c r="GB61" s="252"/>
      <c r="GC61" s="252"/>
      <c r="GD61" s="252"/>
      <c r="GE61" s="252"/>
      <c r="GF61" s="252"/>
      <c r="GG61" s="252"/>
      <c r="GH61" s="252"/>
      <c r="GI61" s="252"/>
      <c r="GJ61" s="252"/>
      <c r="GK61" s="252"/>
      <c r="GL61" s="252"/>
      <c r="GM61" s="252"/>
      <c r="GN61" s="252"/>
      <c r="GO61" s="252"/>
      <c r="GP61" s="252"/>
      <c r="GQ61" s="252"/>
      <c r="GR61" s="252"/>
      <c r="GS61" s="252"/>
      <c r="GT61" s="252"/>
      <c r="GU61" s="252"/>
      <c r="GV61" s="252"/>
      <c r="GW61" s="252"/>
      <c r="GX61" s="252"/>
      <c r="GY61" s="252"/>
      <c r="GZ61" s="252"/>
      <c r="HA61" s="252"/>
      <c r="HB61" s="252"/>
      <c r="HC61" s="252"/>
      <c r="HD61" s="252"/>
      <c r="HE61" s="252"/>
      <c r="HF61" s="252"/>
      <c r="HG61" s="252"/>
      <c r="HH61" s="252"/>
      <c r="HI61" s="252"/>
      <c r="HJ61" s="252"/>
      <c r="HK61" s="252"/>
      <c r="HL61" s="252"/>
      <c r="HM61" s="252"/>
      <c r="HN61" s="252"/>
      <c r="HO61" s="252"/>
      <c r="HP61" s="252"/>
      <c r="HQ61" s="252"/>
      <c r="HR61" s="252"/>
      <c r="HS61" s="252"/>
      <c r="HT61" s="252"/>
      <c r="HU61" s="252"/>
      <c r="HV61" s="252"/>
      <c r="HW61" s="252"/>
      <c r="HX61" s="252"/>
      <c r="HY61" s="252"/>
      <c r="HZ61" s="252"/>
      <c r="IA61" s="252"/>
      <c r="IB61" s="252"/>
      <c r="IC61" s="252"/>
      <c r="ID61" s="252"/>
      <c r="IE61" s="252"/>
      <c r="IF61" s="252"/>
      <c r="IG61" s="252"/>
      <c r="IH61" s="252"/>
      <c r="II61" s="252"/>
      <c r="IJ61" s="252"/>
      <c r="IK61" s="252"/>
      <c r="IL61" s="252"/>
      <c r="IM61" s="252"/>
      <c r="IN61" s="252"/>
      <c r="IO61" s="252"/>
      <c r="IP61" s="252"/>
      <c r="IQ61" s="252"/>
      <c r="IR61" s="252"/>
      <c r="IS61" s="252"/>
      <c r="IT61" s="252"/>
      <c r="IU61" s="252"/>
      <c r="IV61" s="252"/>
      <c r="IW61" s="252"/>
      <c r="IX61" s="252"/>
      <c r="IY61" s="252"/>
      <c r="IZ61" s="252"/>
      <c r="JA61" s="252"/>
      <c r="JB61" s="252"/>
      <c r="JC61" s="252"/>
      <c r="JD61" s="252"/>
      <c r="JE61" s="252"/>
      <c r="JF61" s="252"/>
      <c r="JG61" s="252"/>
      <c r="JH61" s="252"/>
      <c r="JI61" s="252"/>
      <c r="JJ61" s="252"/>
      <c r="JK61" s="252"/>
      <c r="JL61" s="252"/>
      <c r="JM61" s="252"/>
      <c r="JN61" s="252"/>
      <c r="JO61" s="252"/>
      <c r="JP61" s="252"/>
      <c r="JQ61" s="252"/>
      <c r="JR61" s="252"/>
      <c r="JS61" s="252"/>
      <c r="JT61" s="252"/>
      <c r="JU61" s="252"/>
      <c r="JV61" s="252"/>
      <c r="JW61" s="252"/>
      <c r="JX61" s="252"/>
      <c r="JY61" s="252"/>
      <c r="JZ61" s="252"/>
      <c r="KA61" s="252"/>
      <c r="KB61" s="252"/>
      <c r="KC61" s="252"/>
      <c r="KD61" s="252"/>
      <c r="KE61" s="252"/>
      <c r="KF61" s="252"/>
      <c r="KG61" s="252"/>
      <c r="KH61" s="252"/>
      <c r="KI61" s="252"/>
      <c r="KJ61" s="252"/>
      <c r="KK61" s="252"/>
      <c r="KL61" s="252"/>
      <c r="KM61" s="252"/>
      <c r="KN61" s="252"/>
      <c r="KO61" s="252"/>
      <c r="KP61" s="252"/>
      <c r="KQ61" s="252"/>
      <c r="KR61" s="252"/>
      <c r="KS61" s="252"/>
      <c r="KT61" s="252"/>
      <c r="KU61" s="252"/>
      <c r="KV61" s="252"/>
      <c r="KW61" s="252"/>
      <c r="KX61" s="252"/>
      <c r="KY61" s="252"/>
      <c r="KZ61" s="252"/>
      <c r="LA61" s="252"/>
      <c r="LB61" s="252"/>
      <c r="LC61" s="252"/>
      <c r="LD61" s="252"/>
      <c r="LE61" s="252"/>
      <c r="LF61" s="252"/>
      <c r="LG61" s="252"/>
      <c r="LH61" s="252"/>
      <c r="LI61" s="252"/>
      <c r="LJ61" s="252"/>
      <c r="LK61" s="252"/>
      <c r="LL61" s="252"/>
      <c r="LM61" s="252"/>
      <c r="LN61" s="252"/>
      <c r="LO61" s="252"/>
      <c r="LP61" s="252"/>
      <c r="LQ61" s="252"/>
      <c r="LR61" s="252"/>
      <c r="LS61" s="252"/>
      <c r="LT61" s="252"/>
      <c r="LU61" s="252"/>
      <c r="LV61" s="252"/>
      <c r="LW61" s="252"/>
      <c r="LX61" s="252"/>
      <c r="LY61" s="252"/>
      <c r="LZ61" s="252"/>
      <c r="MA61" s="252"/>
      <c r="MB61" s="252"/>
      <c r="MC61" s="252"/>
      <c r="MD61" s="252"/>
      <c r="ME61" s="252"/>
      <c r="MF61" s="252"/>
      <c r="MG61" s="252"/>
      <c r="MH61" s="252"/>
      <c r="MI61" s="252"/>
      <c r="MJ61" s="252"/>
      <c r="MK61" s="252"/>
      <c r="ML61" s="252"/>
      <c r="MM61" s="252"/>
      <c r="MN61" s="252"/>
      <c r="MO61" s="252"/>
      <c r="MP61" s="252"/>
      <c r="MQ61" s="252"/>
      <c r="MR61" s="252"/>
      <c r="MS61" s="252"/>
      <c r="MT61" s="252"/>
      <c r="MU61" s="252"/>
      <c r="MV61" s="252"/>
      <c r="MW61" s="252"/>
      <c r="MX61" s="252"/>
      <c r="MY61" s="252"/>
      <c r="MZ61" s="252"/>
      <c r="NA61" s="252"/>
      <c r="NB61" s="252"/>
      <c r="NC61" s="252"/>
      <c r="ND61" s="252"/>
      <c r="NE61" s="252"/>
      <c r="NF61" s="252"/>
      <c r="NG61" s="252"/>
      <c r="NH61" s="252"/>
      <c r="NI61" s="252"/>
      <c r="NJ61" s="252"/>
      <c r="NK61" s="252"/>
      <c r="NL61" s="252"/>
      <c r="NM61" s="252"/>
      <c r="NN61" s="252"/>
      <c r="NO61" s="252"/>
      <c r="NP61" s="252"/>
      <c r="NQ61" s="252"/>
      <c r="NR61" s="252"/>
      <c r="NS61" s="252"/>
      <c r="NT61" s="252"/>
      <c r="NU61" s="252"/>
      <c r="NV61" s="252"/>
      <c r="NW61" s="252"/>
      <c r="NX61" s="252"/>
      <c r="NY61" s="252"/>
      <c r="NZ61" s="252"/>
      <c r="OA61" s="252"/>
      <c r="OB61" s="252"/>
      <c r="OC61" s="252"/>
      <c r="OD61" s="252"/>
      <c r="OE61" s="252"/>
      <c r="OF61" s="252"/>
      <c r="OG61" s="252"/>
      <c r="OH61" s="252"/>
      <c r="OI61" s="252"/>
      <c r="OJ61" s="252"/>
      <c r="OK61" s="252"/>
      <c r="OL61" s="252"/>
      <c r="OM61" s="252"/>
      <c r="ON61" s="252"/>
      <c r="OO61" s="252"/>
      <c r="OP61" s="252"/>
      <c r="OQ61" s="252"/>
      <c r="OR61" s="252"/>
      <c r="OS61" s="252"/>
      <c r="OT61" s="252"/>
      <c r="OU61" s="252"/>
      <c r="OV61" s="252"/>
      <c r="OW61" s="252"/>
      <c r="OX61" s="252"/>
      <c r="OY61" s="252"/>
      <c r="OZ61" s="252"/>
      <c r="PA61" s="252"/>
      <c r="PB61" s="252"/>
      <c r="PC61" s="252"/>
      <c r="PD61" s="252"/>
      <c r="PE61" s="252"/>
      <c r="PF61" s="252"/>
      <c r="PG61" s="252"/>
      <c r="PH61" s="252"/>
      <c r="PI61" s="252"/>
      <c r="PJ61" s="252"/>
      <c r="PK61" s="252"/>
      <c r="PL61" s="252"/>
      <c r="PM61" s="252"/>
      <c r="PN61" s="252"/>
      <c r="PO61" s="252"/>
      <c r="PP61" s="252"/>
      <c r="PQ61" s="252"/>
      <c r="PR61" s="252"/>
      <c r="PS61" s="252"/>
      <c r="PT61" s="252"/>
      <c r="PU61" s="252"/>
      <c r="PV61" s="252"/>
      <c r="PW61" s="252"/>
      <c r="PX61" s="252"/>
      <c r="PY61" s="252"/>
      <c r="PZ61" s="252"/>
      <c r="QA61" s="252"/>
      <c r="QB61" s="252"/>
      <c r="QC61" s="252"/>
      <c r="QD61" s="252"/>
      <c r="QE61" s="252"/>
      <c r="QF61" s="252"/>
      <c r="QG61" s="252"/>
      <c r="QH61" s="252"/>
      <c r="QI61" s="252"/>
      <c r="QJ61" s="252"/>
      <c r="QK61" s="252"/>
      <c r="QL61" s="252"/>
      <c r="QM61" s="252"/>
      <c r="QN61" s="252"/>
      <c r="QO61" s="252"/>
      <c r="QP61" s="252"/>
      <c r="QQ61" s="252"/>
      <c r="QR61" s="252"/>
      <c r="QS61" s="252"/>
      <c r="QT61" s="252"/>
      <c r="QU61" s="252"/>
      <c r="QV61" s="252"/>
      <c r="QW61" s="252"/>
      <c r="QX61" s="252"/>
      <c r="QY61" s="252"/>
      <c r="QZ61" s="252"/>
      <c r="RA61" s="252"/>
      <c r="RB61" s="252"/>
      <c r="RC61" s="252"/>
      <c r="RD61" s="252"/>
      <c r="RE61" s="252"/>
      <c r="RF61" s="252"/>
      <c r="RG61" s="252"/>
      <c r="RH61" s="252"/>
      <c r="RI61" s="252"/>
      <c r="RJ61" s="252"/>
      <c r="RK61" s="252"/>
      <c r="RL61" s="252"/>
      <c r="RM61" s="252"/>
      <c r="RN61" s="252"/>
      <c r="RO61" s="252"/>
      <c r="RP61" s="252"/>
      <c r="RQ61" s="252"/>
      <c r="RR61" s="252"/>
      <c r="RS61" s="252"/>
      <c r="RT61" s="252"/>
      <c r="RU61" s="252"/>
      <c r="RV61" s="252"/>
      <c r="RW61" s="252"/>
      <c r="RX61" s="252"/>
      <c r="RY61" s="252"/>
      <c r="RZ61" s="252"/>
      <c r="SA61" s="252"/>
      <c r="SB61" s="252"/>
      <c r="SC61" s="252"/>
      <c r="SD61" s="252"/>
      <c r="SE61" s="252"/>
      <c r="SF61" s="252"/>
      <c r="SG61" s="252"/>
      <c r="SH61" s="252"/>
      <c r="SI61" s="252"/>
      <c r="SJ61" s="252"/>
      <c r="SK61" s="252"/>
      <c r="SL61" s="252"/>
      <c r="SM61" s="252"/>
      <c r="SN61" s="252"/>
      <c r="SO61" s="252"/>
      <c r="SP61" s="252"/>
      <c r="SQ61" s="252"/>
      <c r="SR61" s="252"/>
      <c r="SS61" s="252"/>
      <c r="ST61" s="252"/>
      <c r="SU61" s="252"/>
      <c r="SV61" s="252"/>
      <c r="SW61" s="252"/>
      <c r="SX61" s="252"/>
      <c r="SY61" s="252"/>
      <c r="SZ61" s="252"/>
      <c r="TA61" s="252"/>
      <c r="TB61" s="252"/>
      <c r="TC61" s="252"/>
      <c r="TD61" s="252"/>
      <c r="TE61" s="252"/>
      <c r="TF61" s="252"/>
      <c r="TG61" s="252"/>
      <c r="TH61" s="252"/>
      <c r="TI61" s="252"/>
      <c r="TJ61" s="252"/>
      <c r="TK61" s="252"/>
      <c r="TL61" s="252"/>
      <c r="TM61" s="252"/>
      <c r="TN61" s="252"/>
      <c r="TO61" s="252"/>
      <c r="TP61" s="252"/>
      <c r="TQ61" s="252"/>
      <c r="TR61" s="252"/>
      <c r="TS61" s="252"/>
      <c r="TT61" s="252"/>
      <c r="TU61" s="252"/>
      <c r="TV61" s="252"/>
      <c r="TW61" s="252"/>
      <c r="TX61" s="252"/>
      <c r="TY61" s="252"/>
      <c r="TZ61" s="252"/>
      <c r="UA61" s="252"/>
      <c r="UB61" s="252"/>
      <c r="UC61" s="252"/>
      <c r="UD61" s="252"/>
      <c r="UE61" s="252"/>
      <c r="UF61" s="252"/>
      <c r="UG61" s="252"/>
      <c r="UH61" s="252"/>
      <c r="UI61" s="252"/>
      <c r="UJ61" s="252"/>
      <c r="UK61" s="252"/>
      <c r="UL61" s="252"/>
      <c r="UM61" s="252"/>
      <c r="UN61" s="252"/>
      <c r="UO61" s="252"/>
      <c r="UP61" s="252"/>
      <c r="UQ61" s="252"/>
      <c r="UR61" s="252"/>
      <c r="US61" s="252"/>
      <c r="UT61" s="252"/>
      <c r="UU61" s="252"/>
      <c r="UV61" s="252"/>
      <c r="UW61" s="252"/>
      <c r="UX61" s="252"/>
      <c r="UY61" s="252"/>
      <c r="UZ61" s="252"/>
      <c r="VA61" s="252"/>
      <c r="VB61" s="252"/>
      <c r="VC61" s="252"/>
      <c r="VD61" s="252"/>
      <c r="VE61" s="252"/>
      <c r="VF61" s="252"/>
      <c r="VG61" s="252"/>
      <c r="VH61" s="252"/>
      <c r="VI61" s="252"/>
      <c r="VJ61" s="252"/>
      <c r="VK61" s="252"/>
      <c r="VL61" s="252"/>
      <c r="VM61" s="252"/>
      <c r="VN61" s="252"/>
      <c r="VO61" s="252"/>
      <c r="VP61" s="252"/>
      <c r="VQ61" s="252"/>
      <c r="VR61" s="252"/>
      <c r="VS61" s="252"/>
      <c r="VT61" s="252"/>
      <c r="VU61" s="252"/>
      <c r="VV61" s="252"/>
      <c r="VW61" s="252"/>
      <c r="VX61" s="252"/>
      <c r="VY61" s="252"/>
      <c r="VZ61" s="252"/>
      <c r="WA61" s="252"/>
      <c r="WB61" s="252"/>
      <c r="WC61" s="252"/>
      <c r="WD61" s="252"/>
      <c r="WE61" s="252"/>
      <c r="WF61" s="252"/>
      <c r="WG61" s="252"/>
      <c r="WH61" s="252"/>
      <c r="WI61" s="252"/>
      <c r="WJ61" s="252"/>
      <c r="WK61" s="252"/>
      <c r="WL61" s="252"/>
      <c r="WM61" s="252"/>
      <c r="WN61" s="252"/>
      <c r="WO61" s="252"/>
      <c r="WP61" s="252"/>
      <c r="WQ61" s="252"/>
      <c r="WR61" s="252"/>
      <c r="WS61" s="252"/>
      <c r="WT61" s="252"/>
      <c r="WU61" s="252"/>
      <c r="WV61" s="252"/>
      <c r="WW61" s="252"/>
      <c r="WX61" s="252"/>
      <c r="WY61" s="252"/>
      <c r="WZ61" s="252"/>
      <c r="XA61" s="252"/>
      <c r="XB61" s="252"/>
      <c r="XC61" s="252"/>
      <c r="XD61" s="252"/>
      <c r="XE61" s="252"/>
      <c r="XF61" s="252"/>
      <c r="XG61" s="252"/>
      <c r="XH61" s="252"/>
      <c r="XI61" s="252"/>
      <c r="XJ61" s="252"/>
      <c r="XK61" s="252"/>
      <c r="XL61" s="252"/>
      <c r="XM61" s="252"/>
      <c r="XN61" s="252"/>
      <c r="XO61" s="252"/>
      <c r="XP61" s="252"/>
      <c r="XQ61" s="252"/>
      <c r="XR61" s="252"/>
      <c r="XS61" s="252"/>
      <c r="XT61" s="252"/>
      <c r="XU61" s="252"/>
      <c r="XV61" s="252"/>
      <c r="XW61" s="252"/>
      <c r="XX61" s="252"/>
      <c r="XY61" s="252"/>
      <c r="XZ61" s="252"/>
      <c r="YA61" s="252"/>
      <c r="YB61" s="252"/>
      <c r="YC61" s="252"/>
      <c r="YD61" s="252"/>
      <c r="YE61" s="252"/>
      <c r="YF61" s="252"/>
      <c r="YG61" s="252"/>
      <c r="YH61" s="252"/>
      <c r="YI61" s="252"/>
      <c r="YJ61" s="252"/>
      <c r="YK61" s="252"/>
      <c r="YL61" s="252"/>
      <c r="YM61" s="252"/>
      <c r="YN61" s="252"/>
      <c r="YO61" s="252"/>
      <c r="YP61" s="252"/>
      <c r="YQ61" s="252"/>
      <c r="YR61" s="252"/>
      <c r="YS61" s="252"/>
      <c r="YT61" s="252"/>
      <c r="YU61" s="252"/>
      <c r="YV61" s="252"/>
      <c r="YW61" s="252"/>
      <c r="YX61" s="252"/>
      <c r="YY61" s="252"/>
      <c r="YZ61" s="252"/>
      <c r="ZA61" s="252"/>
      <c r="ZB61" s="252"/>
      <c r="ZC61" s="252"/>
      <c r="ZD61" s="252"/>
      <c r="ZE61" s="252"/>
      <c r="ZF61" s="252"/>
      <c r="ZG61" s="252"/>
      <c r="ZH61" s="252"/>
      <c r="ZI61" s="252"/>
      <c r="ZJ61" s="252"/>
      <c r="ZK61" s="252"/>
      <c r="ZL61" s="252"/>
      <c r="ZM61" s="252"/>
      <c r="ZN61" s="252"/>
      <c r="ZO61" s="252"/>
      <c r="ZP61" s="252"/>
      <c r="ZQ61" s="252"/>
      <c r="ZR61" s="252"/>
      <c r="ZS61" s="252"/>
      <c r="ZT61" s="252"/>
      <c r="ZU61" s="252"/>
      <c r="ZV61" s="252"/>
      <c r="ZW61" s="252"/>
      <c r="ZX61" s="252"/>
      <c r="ZY61" s="252"/>
      <c r="ZZ61" s="252"/>
      <c r="AAA61" s="252"/>
      <c r="AAB61" s="252"/>
      <c r="AAC61" s="252"/>
      <c r="AAD61" s="252"/>
      <c r="AAE61" s="252"/>
      <c r="AAF61" s="252"/>
      <c r="AAG61" s="252"/>
      <c r="AAH61" s="252"/>
      <c r="AAI61" s="252"/>
      <c r="AAJ61" s="252"/>
      <c r="AAK61" s="252"/>
      <c r="AAL61" s="252"/>
      <c r="AAM61" s="252"/>
      <c r="AAN61" s="252"/>
      <c r="AAO61" s="252"/>
      <c r="AAP61" s="252"/>
      <c r="AAQ61" s="252"/>
      <c r="AAR61" s="252"/>
      <c r="AAS61" s="252"/>
      <c r="AAT61" s="252"/>
      <c r="AAU61" s="252"/>
      <c r="AAV61" s="252"/>
      <c r="AAW61" s="252"/>
      <c r="AAX61" s="252"/>
      <c r="AAY61" s="252"/>
      <c r="AAZ61" s="252"/>
      <c r="ABA61" s="252"/>
      <c r="ABB61" s="252"/>
      <c r="ABC61" s="252"/>
      <c r="ABD61" s="252"/>
      <c r="ABE61" s="252"/>
      <c r="ABF61" s="252"/>
      <c r="ABG61" s="252"/>
      <c r="ABH61" s="252"/>
      <c r="ABI61" s="252"/>
      <c r="ABJ61" s="252"/>
      <c r="ABK61" s="252"/>
      <c r="ABL61" s="252"/>
      <c r="ABM61" s="252"/>
      <c r="ABN61" s="252"/>
      <c r="ABO61" s="252"/>
      <c r="ABP61" s="252"/>
      <c r="ABQ61" s="252"/>
      <c r="ABR61" s="252"/>
      <c r="ABS61" s="252"/>
      <c r="ABT61" s="252"/>
      <c r="ABU61" s="252"/>
      <c r="ABV61" s="252"/>
      <c r="ABW61" s="252"/>
      <c r="ABX61" s="252"/>
      <c r="ABY61" s="252"/>
      <c r="ABZ61" s="252"/>
      <c r="ACA61" s="252"/>
      <c r="ACB61" s="252"/>
      <c r="ACC61" s="252"/>
      <c r="ACD61" s="252"/>
      <c r="ACE61" s="252"/>
      <c r="ACF61" s="252"/>
      <c r="ACG61" s="252"/>
      <c r="ACH61" s="252"/>
      <c r="ACI61" s="252"/>
      <c r="ACJ61" s="252"/>
      <c r="ACK61" s="252"/>
      <c r="ACL61" s="252"/>
      <c r="ACM61" s="252"/>
      <c r="ACN61" s="252"/>
      <c r="ACO61" s="252"/>
      <c r="ACP61" s="252"/>
      <c r="ACQ61" s="252"/>
      <c r="ACR61" s="252"/>
      <c r="ACS61" s="252"/>
      <c r="ACT61" s="252"/>
      <c r="ACU61" s="252"/>
      <c r="ACV61" s="252"/>
      <c r="ACW61" s="252"/>
      <c r="ACX61" s="252"/>
      <c r="ACY61" s="252"/>
      <c r="ACZ61" s="252"/>
      <c r="ADA61" s="252"/>
      <c r="ADB61" s="252"/>
      <c r="ADC61" s="252"/>
      <c r="ADD61" s="252"/>
      <c r="ADE61" s="252"/>
      <c r="ADF61" s="252"/>
      <c r="ADG61" s="252"/>
      <c r="ADH61" s="252"/>
      <c r="ADI61" s="252"/>
      <c r="ADJ61" s="252"/>
      <c r="ADK61" s="252"/>
      <c r="ADL61" s="252"/>
      <c r="ADM61" s="252"/>
      <c r="ADN61" s="252"/>
      <c r="ADO61" s="252"/>
      <c r="ADP61" s="252"/>
      <c r="ADQ61" s="252"/>
      <c r="ADR61" s="252"/>
      <c r="ADS61" s="252"/>
      <c r="ADT61" s="252"/>
      <c r="ADU61" s="252"/>
      <c r="ADV61" s="252"/>
      <c r="ADW61" s="252"/>
      <c r="ADX61" s="252"/>
      <c r="ADY61" s="252"/>
      <c r="ADZ61" s="252"/>
      <c r="AEA61" s="252"/>
      <c r="AEB61" s="252"/>
      <c r="AEC61" s="252"/>
      <c r="AED61" s="252"/>
      <c r="AEE61" s="252"/>
      <c r="AEF61" s="252"/>
      <c r="AEG61" s="252"/>
      <c r="AEH61" s="252"/>
      <c r="AEI61" s="252"/>
      <c r="AEJ61" s="252"/>
      <c r="AEK61" s="252"/>
      <c r="AEL61" s="252"/>
      <c r="AEM61" s="252"/>
      <c r="AEN61" s="252"/>
      <c r="AEO61" s="252"/>
      <c r="AEP61" s="252"/>
      <c r="AEQ61" s="252"/>
      <c r="AER61" s="252"/>
      <c r="AES61" s="252"/>
      <c r="AET61" s="252"/>
      <c r="AEU61" s="252"/>
      <c r="AEV61" s="252"/>
      <c r="AEW61" s="252"/>
      <c r="AEX61" s="252"/>
      <c r="AEY61" s="252"/>
      <c r="AEZ61" s="252"/>
      <c r="AFA61" s="252"/>
      <c r="AFB61" s="252"/>
      <c r="AFC61" s="252"/>
      <c r="AFD61" s="252"/>
      <c r="AFE61" s="252"/>
      <c r="AFF61" s="252"/>
      <c r="AFG61" s="252"/>
      <c r="AFH61" s="252"/>
      <c r="AFI61" s="252"/>
      <c r="AFJ61" s="252"/>
      <c r="AFK61" s="252"/>
      <c r="AFL61" s="252"/>
      <c r="AFM61" s="252"/>
      <c r="AFN61" s="252"/>
      <c r="AFO61" s="252"/>
      <c r="AFP61" s="252"/>
      <c r="AFQ61" s="252"/>
      <c r="AFR61" s="252"/>
      <c r="AFS61" s="252"/>
      <c r="AFT61" s="252"/>
      <c r="AFU61" s="252"/>
      <c r="AFV61" s="252"/>
      <c r="AFW61" s="252"/>
      <c r="AFX61" s="252"/>
      <c r="AFY61" s="252"/>
      <c r="AFZ61" s="252"/>
      <c r="AGA61" s="252"/>
      <c r="AGB61" s="252"/>
      <c r="AGC61" s="252"/>
      <c r="AGD61" s="252"/>
      <c r="AGE61" s="252"/>
      <c r="AGF61" s="252"/>
      <c r="AGG61" s="252"/>
      <c r="AGH61" s="252"/>
      <c r="AGI61" s="252"/>
      <c r="AGJ61" s="252"/>
      <c r="AGK61" s="252"/>
      <c r="AGL61" s="252"/>
      <c r="AGM61" s="252"/>
      <c r="AGN61" s="252"/>
      <c r="AGO61" s="252"/>
      <c r="AGP61" s="252"/>
      <c r="AGQ61" s="252"/>
      <c r="AGR61" s="252"/>
      <c r="AGS61" s="252"/>
      <c r="AGT61" s="252"/>
      <c r="AGU61" s="252"/>
      <c r="AGV61" s="252"/>
      <c r="AGW61" s="252"/>
      <c r="AGX61" s="252"/>
      <c r="AGY61" s="252"/>
      <c r="AGZ61" s="252"/>
      <c r="AHA61" s="252"/>
      <c r="AHB61" s="252"/>
      <c r="AHC61" s="252"/>
      <c r="AHD61" s="252"/>
      <c r="AHE61" s="252"/>
      <c r="AHF61" s="252"/>
      <c r="AHG61" s="252"/>
      <c r="AHH61" s="252"/>
      <c r="AHI61" s="252"/>
      <c r="AHJ61" s="252"/>
      <c r="AHK61" s="252"/>
      <c r="AHL61" s="252"/>
      <c r="AHM61" s="252"/>
      <c r="AHN61" s="252"/>
      <c r="AHO61" s="252"/>
      <c r="AHP61" s="252"/>
      <c r="AHQ61" s="252"/>
      <c r="AHR61" s="252"/>
      <c r="AHS61" s="252"/>
      <c r="AHT61" s="252"/>
      <c r="AHU61" s="252"/>
      <c r="AHV61" s="252"/>
      <c r="AHW61" s="252"/>
      <c r="AHX61" s="252"/>
      <c r="AHY61" s="252"/>
      <c r="AHZ61" s="252"/>
      <c r="AIA61" s="252"/>
      <c r="AIB61" s="252"/>
      <c r="AIC61" s="252"/>
      <c r="AID61" s="252"/>
      <c r="AIE61" s="252"/>
      <c r="AIF61" s="252"/>
      <c r="AIG61" s="252"/>
      <c r="AIH61" s="252"/>
      <c r="AII61" s="252"/>
      <c r="AIJ61" s="252"/>
      <c r="AIK61" s="252"/>
      <c r="AIL61" s="252"/>
      <c r="AIM61" s="252"/>
      <c r="AIN61" s="252"/>
      <c r="AIO61" s="252"/>
      <c r="AIP61" s="252"/>
      <c r="AIQ61" s="252"/>
      <c r="AIR61" s="252"/>
      <c r="AIS61" s="252"/>
      <c r="AIT61" s="252"/>
      <c r="AIU61" s="252"/>
      <c r="AIV61" s="252"/>
      <c r="AIW61" s="252"/>
      <c r="AIX61" s="252"/>
      <c r="AIY61" s="252"/>
      <c r="AIZ61" s="252"/>
      <c r="AJA61" s="252"/>
      <c r="AJB61" s="252"/>
      <c r="AJC61" s="252"/>
      <c r="AJD61" s="252"/>
      <c r="AJE61" s="252"/>
      <c r="AJF61" s="252"/>
      <c r="AJG61" s="252"/>
      <c r="AJH61" s="252"/>
      <c r="AJI61" s="252"/>
      <c r="AJJ61" s="252"/>
      <c r="AJK61" s="252"/>
      <c r="AJL61" s="252"/>
      <c r="AJM61" s="252"/>
      <c r="AJN61" s="252"/>
      <c r="AJO61" s="252"/>
      <c r="AJP61" s="252"/>
      <c r="AJQ61" s="252"/>
      <c r="AJR61" s="252"/>
      <c r="AJS61" s="252"/>
      <c r="AJT61" s="252"/>
      <c r="AJU61" s="252"/>
      <c r="AJV61" s="252"/>
      <c r="AJW61" s="252"/>
      <c r="AJX61" s="252"/>
      <c r="AJY61" s="252"/>
      <c r="AJZ61" s="252"/>
      <c r="AKA61" s="252"/>
      <c r="AKB61" s="252"/>
      <c r="AKC61" s="252"/>
      <c r="AKD61" s="252"/>
      <c r="AKE61" s="252"/>
      <c r="AKF61" s="252"/>
      <c r="AKG61" s="252"/>
      <c r="AKH61" s="252"/>
      <c r="AKI61" s="252"/>
      <c r="AKJ61" s="252"/>
      <c r="AKK61" s="252"/>
      <c r="AKL61" s="252"/>
      <c r="AKM61" s="252"/>
      <c r="AKN61" s="252"/>
      <c r="AKO61" s="252"/>
      <c r="AKP61" s="252"/>
      <c r="AKQ61" s="252"/>
      <c r="AKR61" s="252"/>
      <c r="AKS61" s="252"/>
      <c r="AKT61" s="252"/>
      <c r="AKU61" s="252"/>
      <c r="AKV61" s="252"/>
      <c r="AKW61" s="252"/>
      <c r="AKX61" s="252"/>
      <c r="AKY61" s="252"/>
      <c r="AKZ61" s="252"/>
      <c r="ALA61" s="252"/>
      <c r="ALB61" s="252"/>
      <c r="ALC61" s="252"/>
      <c r="ALD61" s="252"/>
      <c r="ALE61" s="252"/>
      <c r="ALF61" s="252"/>
      <c r="ALG61" s="252"/>
      <c r="ALH61" s="252"/>
      <c r="ALI61" s="252"/>
      <c r="ALJ61" s="252"/>
      <c r="ALK61" s="252"/>
      <c r="ALL61" s="252"/>
      <c r="ALM61" s="252"/>
      <c r="ALN61" s="252"/>
      <c r="ALO61" s="252"/>
      <c r="ALP61" s="252"/>
      <c r="ALQ61" s="252"/>
      <c r="ALR61" s="252"/>
      <c r="ALS61" s="252"/>
      <c r="ALT61" s="252"/>
      <c r="ALU61" s="252"/>
      <c r="ALV61" s="252"/>
      <c r="ALW61" s="252"/>
      <c r="ALX61" s="252"/>
      <c r="ALY61" s="252"/>
      <c r="ALZ61" s="252"/>
      <c r="AMA61" s="252"/>
      <c r="AMB61" s="252"/>
      <c r="AMC61" s="252"/>
      <c r="AMD61" s="252"/>
      <c r="AME61" s="252"/>
      <c r="AMF61" s="252"/>
      <c r="AMG61" s="252"/>
      <c r="AMH61" s="252"/>
      <c r="AMI61" s="252"/>
      <c r="AMJ61" s="252"/>
      <c r="AMK61" s="252"/>
    </row>
    <row r="62" spans="1:1025" s="5" customFormat="1" ht="15.95" customHeight="1" x14ac:dyDescent="0.2">
      <c r="A62" s="271">
        <f t="shared" si="17"/>
        <v>4</v>
      </c>
      <c r="B62" s="272" t="str">
        <f t="shared" si="17"/>
        <v>Técnico em Edificações qualificado para inspeção de linha de vida</v>
      </c>
      <c r="C62" s="275">
        <f>'Postos de Tec. de Edificacoes'!G17/21</f>
        <v>0</v>
      </c>
      <c r="D62" s="273">
        <f>C62*$D$58</f>
        <v>0</v>
      </c>
      <c r="E62" s="274">
        <f t="shared" si="18"/>
        <v>0</v>
      </c>
      <c r="F62" s="269"/>
      <c r="J62" s="259"/>
      <c r="K62" s="259"/>
      <c r="L62" s="259"/>
      <c r="M62" s="259"/>
      <c r="N62" s="259"/>
      <c r="O62" s="259"/>
      <c r="P62" s="259"/>
      <c r="Q62" s="259"/>
      <c r="R62" s="251"/>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c r="AS62" s="252"/>
      <c r="AT62" s="252"/>
      <c r="AU62" s="252"/>
      <c r="AV62" s="252"/>
      <c r="AW62" s="252"/>
      <c r="AX62" s="252"/>
      <c r="AY62" s="252"/>
      <c r="AZ62" s="252"/>
      <c r="BA62" s="252"/>
      <c r="BB62" s="252"/>
      <c r="BC62" s="252"/>
      <c r="BD62" s="252"/>
      <c r="BE62" s="252"/>
      <c r="BF62" s="252"/>
      <c r="BG62" s="252"/>
      <c r="BH62" s="252"/>
      <c r="BI62" s="252"/>
      <c r="BJ62" s="252"/>
      <c r="BK62" s="252"/>
      <c r="BL62" s="252"/>
      <c r="BM62" s="252"/>
      <c r="BN62" s="252"/>
      <c r="BO62" s="252"/>
      <c r="BP62" s="252"/>
      <c r="BQ62" s="252"/>
      <c r="BR62" s="252"/>
      <c r="BS62" s="252"/>
      <c r="BT62" s="252"/>
      <c r="BU62" s="252"/>
      <c r="BV62" s="252"/>
      <c r="BW62" s="252"/>
      <c r="BX62" s="252"/>
      <c r="BY62" s="252"/>
      <c r="BZ62" s="252"/>
      <c r="CA62" s="252"/>
      <c r="CB62" s="252"/>
      <c r="CC62" s="252"/>
      <c r="CD62" s="252"/>
      <c r="CE62" s="252"/>
      <c r="CF62" s="252"/>
      <c r="CG62" s="252"/>
      <c r="CH62" s="252"/>
      <c r="CI62" s="252"/>
      <c r="CJ62" s="252"/>
      <c r="CK62" s="252"/>
      <c r="CL62" s="252"/>
      <c r="CM62" s="252"/>
      <c r="CN62" s="252"/>
      <c r="CO62" s="252"/>
      <c r="CP62" s="252"/>
      <c r="CQ62" s="252"/>
      <c r="CR62" s="252"/>
      <c r="CS62" s="252"/>
      <c r="CT62" s="252"/>
      <c r="CU62" s="252"/>
      <c r="CV62" s="252"/>
      <c r="CW62" s="252"/>
      <c r="CX62" s="252"/>
      <c r="CY62" s="252"/>
      <c r="CZ62" s="252"/>
      <c r="DA62" s="252"/>
      <c r="DB62" s="252"/>
      <c r="DC62" s="252"/>
      <c r="DD62" s="252"/>
      <c r="DE62" s="252"/>
      <c r="DF62" s="252"/>
      <c r="DG62" s="252"/>
      <c r="DH62" s="252"/>
      <c r="DI62" s="252"/>
      <c r="DJ62" s="252"/>
      <c r="DK62" s="252"/>
      <c r="DL62" s="252"/>
      <c r="DM62" s="252"/>
      <c r="DN62" s="252"/>
      <c r="DO62" s="252"/>
      <c r="DP62" s="252"/>
      <c r="DQ62" s="252"/>
      <c r="DR62" s="252"/>
      <c r="DS62" s="252"/>
      <c r="DT62" s="252"/>
      <c r="DU62" s="252"/>
      <c r="DV62" s="252"/>
      <c r="DW62" s="252"/>
      <c r="DX62" s="252"/>
      <c r="DY62" s="252"/>
      <c r="DZ62" s="252"/>
      <c r="EA62" s="252"/>
      <c r="EB62" s="252"/>
      <c r="EC62" s="252"/>
      <c r="ED62" s="252"/>
      <c r="EE62" s="252"/>
      <c r="EF62" s="252"/>
      <c r="EG62" s="252"/>
      <c r="EH62" s="252"/>
      <c r="EI62" s="252"/>
      <c r="EJ62" s="252"/>
      <c r="EK62" s="252"/>
      <c r="EL62" s="252"/>
      <c r="EM62" s="252"/>
      <c r="EN62" s="252"/>
      <c r="EO62" s="252"/>
      <c r="EP62" s="252"/>
      <c r="EQ62" s="252"/>
      <c r="ER62" s="252"/>
      <c r="ES62" s="252"/>
      <c r="ET62" s="252"/>
      <c r="EU62" s="252"/>
      <c r="EV62" s="252"/>
      <c r="EW62" s="252"/>
      <c r="EX62" s="252"/>
      <c r="EY62" s="252"/>
      <c r="EZ62" s="252"/>
      <c r="FA62" s="252"/>
      <c r="FB62" s="252"/>
      <c r="FC62" s="252"/>
      <c r="FD62" s="252"/>
      <c r="FE62" s="252"/>
      <c r="FF62" s="252"/>
      <c r="FG62" s="252"/>
      <c r="FH62" s="252"/>
      <c r="FI62" s="252"/>
      <c r="FJ62" s="252"/>
      <c r="FK62" s="252"/>
      <c r="FL62" s="252"/>
      <c r="FM62" s="252"/>
      <c r="FN62" s="252"/>
      <c r="FO62" s="252"/>
      <c r="FP62" s="252"/>
      <c r="FQ62" s="252"/>
      <c r="FR62" s="252"/>
      <c r="FS62" s="252"/>
      <c r="FT62" s="252"/>
      <c r="FU62" s="252"/>
      <c r="FV62" s="252"/>
      <c r="FW62" s="252"/>
      <c r="FX62" s="252"/>
      <c r="FY62" s="252"/>
      <c r="FZ62" s="252"/>
      <c r="GA62" s="252"/>
      <c r="GB62" s="252"/>
      <c r="GC62" s="252"/>
      <c r="GD62" s="252"/>
      <c r="GE62" s="252"/>
      <c r="GF62" s="252"/>
      <c r="GG62" s="252"/>
      <c r="GH62" s="252"/>
      <c r="GI62" s="252"/>
      <c r="GJ62" s="252"/>
      <c r="GK62" s="252"/>
      <c r="GL62" s="252"/>
      <c r="GM62" s="252"/>
      <c r="GN62" s="252"/>
      <c r="GO62" s="252"/>
      <c r="GP62" s="252"/>
      <c r="GQ62" s="252"/>
      <c r="GR62" s="252"/>
      <c r="GS62" s="252"/>
      <c r="GT62" s="252"/>
      <c r="GU62" s="252"/>
      <c r="GV62" s="252"/>
      <c r="GW62" s="252"/>
      <c r="GX62" s="252"/>
      <c r="GY62" s="252"/>
      <c r="GZ62" s="252"/>
      <c r="HA62" s="252"/>
      <c r="HB62" s="252"/>
      <c r="HC62" s="252"/>
      <c r="HD62" s="252"/>
      <c r="HE62" s="252"/>
      <c r="HF62" s="252"/>
      <c r="HG62" s="252"/>
      <c r="HH62" s="252"/>
      <c r="HI62" s="252"/>
      <c r="HJ62" s="252"/>
      <c r="HK62" s="252"/>
      <c r="HL62" s="252"/>
      <c r="HM62" s="252"/>
      <c r="HN62" s="252"/>
      <c r="HO62" s="252"/>
      <c r="HP62" s="252"/>
      <c r="HQ62" s="252"/>
      <c r="HR62" s="252"/>
      <c r="HS62" s="252"/>
      <c r="HT62" s="252"/>
      <c r="HU62" s="252"/>
      <c r="HV62" s="252"/>
      <c r="HW62" s="252"/>
      <c r="HX62" s="252"/>
      <c r="HY62" s="252"/>
      <c r="HZ62" s="252"/>
      <c r="IA62" s="252"/>
      <c r="IB62" s="252"/>
      <c r="IC62" s="252"/>
      <c r="ID62" s="252"/>
      <c r="IE62" s="252"/>
      <c r="IF62" s="252"/>
      <c r="IG62" s="252"/>
      <c r="IH62" s="252"/>
      <c r="II62" s="252"/>
      <c r="IJ62" s="252"/>
      <c r="IK62" s="252"/>
      <c r="IL62" s="252"/>
      <c r="IM62" s="252"/>
      <c r="IN62" s="252"/>
      <c r="IO62" s="252"/>
      <c r="IP62" s="252"/>
      <c r="IQ62" s="252"/>
      <c r="IR62" s="252"/>
      <c r="IS62" s="252"/>
      <c r="IT62" s="252"/>
      <c r="IU62" s="252"/>
      <c r="IV62" s="252"/>
      <c r="IW62" s="252"/>
      <c r="IX62" s="252"/>
      <c r="IY62" s="252"/>
      <c r="IZ62" s="252"/>
      <c r="JA62" s="252"/>
      <c r="JB62" s="252"/>
      <c r="JC62" s="252"/>
      <c r="JD62" s="252"/>
      <c r="JE62" s="252"/>
      <c r="JF62" s="252"/>
      <c r="JG62" s="252"/>
      <c r="JH62" s="252"/>
      <c r="JI62" s="252"/>
      <c r="JJ62" s="252"/>
      <c r="JK62" s="252"/>
      <c r="JL62" s="252"/>
      <c r="JM62" s="252"/>
      <c r="JN62" s="252"/>
      <c r="JO62" s="252"/>
      <c r="JP62" s="252"/>
      <c r="JQ62" s="252"/>
      <c r="JR62" s="252"/>
      <c r="JS62" s="252"/>
      <c r="JT62" s="252"/>
      <c r="JU62" s="252"/>
      <c r="JV62" s="252"/>
      <c r="JW62" s="252"/>
      <c r="JX62" s="252"/>
      <c r="JY62" s="252"/>
      <c r="JZ62" s="252"/>
      <c r="KA62" s="252"/>
      <c r="KB62" s="252"/>
      <c r="KC62" s="252"/>
      <c r="KD62" s="252"/>
      <c r="KE62" s="252"/>
      <c r="KF62" s="252"/>
      <c r="KG62" s="252"/>
      <c r="KH62" s="252"/>
      <c r="KI62" s="252"/>
      <c r="KJ62" s="252"/>
      <c r="KK62" s="252"/>
      <c r="KL62" s="252"/>
      <c r="KM62" s="252"/>
      <c r="KN62" s="252"/>
      <c r="KO62" s="252"/>
      <c r="KP62" s="252"/>
      <c r="KQ62" s="252"/>
      <c r="KR62" s="252"/>
      <c r="KS62" s="252"/>
      <c r="KT62" s="252"/>
      <c r="KU62" s="252"/>
      <c r="KV62" s="252"/>
      <c r="KW62" s="252"/>
      <c r="KX62" s="252"/>
      <c r="KY62" s="252"/>
      <c r="KZ62" s="252"/>
      <c r="LA62" s="252"/>
      <c r="LB62" s="252"/>
      <c r="LC62" s="252"/>
      <c r="LD62" s="252"/>
      <c r="LE62" s="252"/>
      <c r="LF62" s="252"/>
      <c r="LG62" s="252"/>
      <c r="LH62" s="252"/>
      <c r="LI62" s="252"/>
      <c r="LJ62" s="252"/>
      <c r="LK62" s="252"/>
      <c r="LL62" s="252"/>
      <c r="LM62" s="252"/>
      <c r="LN62" s="252"/>
      <c r="LO62" s="252"/>
      <c r="LP62" s="252"/>
      <c r="LQ62" s="252"/>
      <c r="LR62" s="252"/>
      <c r="LS62" s="252"/>
      <c r="LT62" s="252"/>
      <c r="LU62" s="252"/>
      <c r="LV62" s="252"/>
      <c r="LW62" s="252"/>
      <c r="LX62" s="252"/>
      <c r="LY62" s="252"/>
      <c r="LZ62" s="252"/>
      <c r="MA62" s="252"/>
      <c r="MB62" s="252"/>
      <c r="MC62" s="252"/>
      <c r="MD62" s="252"/>
      <c r="ME62" s="252"/>
      <c r="MF62" s="252"/>
      <c r="MG62" s="252"/>
      <c r="MH62" s="252"/>
      <c r="MI62" s="252"/>
      <c r="MJ62" s="252"/>
      <c r="MK62" s="252"/>
      <c r="ML62" s="252"/>
      <c r="MM62" s="252"/>
      <c r="MN62" s="252"/>
      <c r="MO62" s="252"/>
      <c r="MP62" s="252"/>
      <c r="MQ62" s="252"/>
      <c r="MR62" s="252"/>
      <c r="MS62" s="252"/>
      <c r="MT62" s="252"/>
      <c r="MU62" s="252"/>
      <c r="MV62" s="252"/>
      <c r="MW62" s="252"/>
      <c r="MX62" s="252"/>
      <c r="MY62" s="252"/>
      <c r="MZ62" s="252"/>
      <c r="NA62" s="252"/>
      <c r="NB62" s="252"/>
      <c r="NC62" s="252"/>
      <c r="ND62" s="252"/>
      <c r="NE62" s="252"/>
      <c r="NF62" s="252"/>
      <c r="NG62" s="252"/>
      <c r="NH62" s="252"/>
      <c r="NI62" s="252"/>
      <c r="NJ62" s="252"/>
      <c r="NK62" s="252"/>
      <c r="NL62" s="252"/>
      <c r="NM62" s="252"/>
      <c r="NN62" s="252"/>
      <c r="NO62" s="252"/>
      <c r="NP62" s="252"/>
      <c r="NQ62" s="252"/>
      <c r="NR62" s="252"/>
      <c r="NS62" s="252"/>
      <c r="NT62" s="252"/>
      <c r="NU62" s="252"/>
      <c r="NV62" s="252"/>
      <c r="NW62" s="252"/>
      <c r="NX62" s="252"/>
      <c r="NY62" s="252"/>
      <c r="NZ62" s="252"/>
      <c r="OA62" s="252"/>
      <c r="OB62" s="252"/>
      <c r="OC62" s="252"/>
      <c r="OD62" s="252"/>
      <c r="OE62" s="252"/>
      <c r="OF62" s="252"/>
      <c r="OG62" s="252"/>
      <c r="OH62" s="252"/>
      <c r="OI62" s="252"/>
      <c r="OJ62" s="252"/>
      <c r="OK62" s="252"/>
      <c r="OL62" s="252"/>
      <c r="OM62" s="252"/>
      <c r="ON62" s="252"/>
      <c r="OO62" s="252"/>
      <c r="OP62" s="252"/>
      <c r="OQ62" s="252"/>
      <c r="OR62" s="252"/>
      <c r="OS62" s="252"/>
      <c r="OT62" s="252"/>
      <c r="OU62" s="252"/>
      <c r="OV62" s="252"/>
      <c r="OW62" s="252"/>
      <c r="OX62" s="252"/>
      <c r="OY62" s="252"/>
      <c r="OZ62" s="252"/>
      <c r="PA62" s="252"/>
      <c r="PB62" s="252"/>
      <c r="PC62" s="252"/>
      <c r="PD62" s="252"/>
      <c r="PE62" s="252"/>
      <c r="PF62" s="252"/>
      <c r="PG62" s="252"/>
      <c r="PH62" s="252"/>
      <c r="PI62" s="252"/>
      <c r="PJ62" s="252"/>
      <c r="PK62" s="252"/>
      <c r="PL62" s="252"/>
      <c r="PM62" s="252"/>
      <c r="PN62" s="252"/>
      <c r="PO62" s="252"/>
      <c r="PP62" s="252"/>
      <c r="PQ62" s="252"/>
      <c r="PR62" s="252"/>
      <c r="PS62" s="252"/>
      <c r="PT62" s="252"/>
      <c r="PU62" s="252"/>
      <c r="PV62" s="252"/>
      <c r="PW62" s="252"/>
      <c r="PX62" s="252"/>
      <c r="PY62" s="252"/>
      <c r="PZ62" s="252"/>
      <c r="QA62" s="252"/>
      <c r="QB62" s="252"/>
      <c r="QC62" s="252"/>
      <c r="QD62" s="252"/>
      <c r="QE62" s="252"/>
      <c r="QF62" s="252"/>
      <c r="QG62" s="252"/>
      <c r="QH62" s="252"/>
      <c r="QI62" s="252"/>
      <c r="QJ62" s="252"/>
      <c r="QK62" s="252"/>
      <c r="QL62" s="252"/>
      <c r="QM62" s="252"/>
      <c r="QN62" s="252"/>
      <c r="QO62" s="252"/>
      <c r="QP62" s="252"/>
      <c r="QQ62" s="252"/>
      <c r="QR62" s="252"/>
      <c r="QS62" s="252"/>
      <c r="QT62" s="252"/>
      <c r="QU62" s="252"/>
      <c r="QV62" s="252"/>
      <c r="QW62" s="252"/>
      <c r="QX62" s="252"/>
      <c r="QY62" s="252"/>
      <c r="QZ62" s="252"/>
      <c r="RA62" s="252"/>
      <c r="RB62" s="252"/>
      <c r="RC62" s="252"/>
      <c r="RD62" s="252"/>
      <c r="RE62" s="252"/>
      <c r="RF62" s="252"/>
      <c r="RG62" s="252"/>
      <c r="RH62" s="252"/>
      <c r="RI62" s="252"/>
      <c r="RJ62" s="252"/>
      <c r="RK62" s="252"/>
      <c r="RL62" s="252"/>
      <c r="RM62" s="252"/>
      <c r="RN62" s="252"/>
      <c r="RO62" s="252"/>
      <c r="RP62" s="252"/>
      <c r="RQ62" s="252"/>
      <c r="RR62" s="252"/>
      <c r="RS62" s="252"/>
      <c r="RT62" s="252"/>
      <c r="RU62" s="252"/>
      <c r="RV62" s="252"/>
      <c r="RW62" s="252"/>
      <c r="RX62" s="252"/>
      <c r="RY62" s="252"/>
      <c r="RZ62" s="252"/>
      <c r="SA62" s="252"/>
      <c r="SB62" s="252"/>
      <c r="SC62" s="252"/>
      <c r="SD62" s="252"/>
      <c r="SE62" s="252"/>
      <c r="SF62" s="252"/>
      <c r="SG62" s="252"/>
      <c r="SH62" s="252"/>
      <c r="SI62" s="252"/>
      <c r="SJ62" s="252"/>
      <c r="SK62" s="252"/>
      <c r="SL62" s="252"/>
      <c r="SM62" s="252"/>
      <c r="SN62" s="252"/>
      <c r="SO62" s="252"/>
      <c r="SP62" s="252"/>
      <c r="SQ62" s="252"/>
      <c r="SR62" s="252"/>
      <c r="SS62" s="252"/>
      <c r="ST62" s="252"/>
      <c r="SU62" s="252"/>
      <c r="SV62" s="252"/>
      <c r="SW62" s="252"/>
      <c r="SX62" s="252"/>
      <c r="SY62" s="252"/>
      <c r="SZ62" s="252"/>
      <c r="TA62" s="252"/>
      <c r="TB62" s="252"/>
      <c r="TC62" s="252"/>
      <c r="TD62" s="252"/>
      <c r="TE62" s="252"/>
      <c r="TF62" s="252"/>
      <c r="TG62" s="252"/>
      <c r="TH62" s="252"/>
      <c r="TI62" s="252"/>
      <c r="TJ62" s="252"/>
      <c r="TK62" s="252"/>
      <c r="TL62" s="252"/>
      <c r="TM62" s="252"/>
      <c r="TN62" s="252"/>
      <c r="TO62" s="252"/>
      <c r="TP62" s="252"/>
      <c r="TQ62" s="252"/>
      <c r="TR62" s="252"/>
      <c r="TS62" s="252"/>
      <c r="TT62" s="252"/>
      <c r="TU62" s="252"/>
      <c r="TV62" s="252"/>
      <c r="TW62" s="252"/>
      <c r="TX62" s="252"/>
      <c r="TY62" s="252"/>
      <c r="TZ62" s="252"/>
      <c r="UA62" s="252"/>
      <c r="UB62" s="252"/>
      <c r="UC62" s="252"/>
      <c r="UD62" s="252"/>
      <c r="UE62" s="252"/>
      <c r="UF62" s="252"/>
      <c r="UG62" s="252"/>
      <c r="UH62" s="252"/>
      <c r="UI62" s="252"/>
      <c r="UJ62" s="252"/>
      <c r="UK62" s="252"/>
      <c r="UL62" s="252"/>
      <c r="UM62" s="252"/>
      <c r="UN62" s="252"/>
      <c r="UO62" s="252"/>
      <c r="UP62" s="252"/>
      <c r="UQ62" s="252"/>
      <c r="UR62" s="252"/>
      <c r="US62" s="252"/>
      <c r="UT62" s="252"/>
      <c r="UU62" s="252"/>
      <c r="UV62" s="252"/>
      <c r="UW62" s="252"/>
      <c r="UX62" s="252"/>
      <c r="UY62" s="252"/>
      <c r="UZ62" s="252"/>
      <c r="VA62" s="252"/>
      <c r="VB62" s="252"/>
      <c r="VC62" s="252"/>
      <c r="VD62" s="252"/>
      <c r="VE62" s="252"/>
      <c r="VF62" s="252"/>
      <c r="VG62" s="252"/>
      <c r="VH62" s="252"/>
      <c r="VI62" s="252"/>
      <c r="VJ62" s="252"/>
      <c r="VK62" s="252"/>
      <c r="VL62" s="252"/>
      <c r="VM62" s="252"/>
      <c r="VN62" s="252"/>
      <c r="VO62" s="252"/>
      <c r="VP62" s="252"/>
      <c r="VQ62" s="252"/>
      <c r="VR62" s="252"/>
      <c r="VS62" s="252"/>
      <c r="VT62" s="252"/>
      <c r="VU62" s="252"/>
      <c r="VV62" s="252"/>
      <c r="VW62" s="252"/>
      <c r="VX62" s="252"/>
      <c r="VY62" s="252"/>
      <c r="VZ62" s="252"/>
      <c r="WA62" s="252"/>
      <c r="WB62" s="252"/>
      <c r="WC62" s="252"/>
      <c r="WD62" s="252"/>
      <c r="WE62" s="252"/>
      <c r="WF62" s="252"/>
      <c r="WG62" s="252"/>
      <c r="WH62" s="252"/>
      <c r="WI62" s="252"/>
      <c r="WJ62" s="252"/>
      <c r="WK62" s="252"/>
      <c r="WL62" s="252"/>
      <c r="WM62" s="252"/>
      <c r="WN62" s="252"/>
      <c r="WO62" s="252"/>
      <c r="WP62" s="252"/>
      <c r="WQ62" s="252"/>
      <c r="WR62" s="252"/>
      <c r="WS62" s="252"/>
      <c r="WT62" s="252"/>
      <c r="WU62" s="252"/>
      <c r="WV62" s="252"/>
      <c r="WW62" s="252"/>
      <c r="WX62" s="252"/>
      <c r="WY62" s="252"/>
      <c r="WZ62" s="252"/>
      <c r="XA62" s="252"/>
      <c r="XB62" s="252"/>
      <c r="XC62" s="252"/>
      <c r="XD62" s="252"/>
      <c r="XE62" s="252"/>
      <c r="XF62" s="252"/>
      <c r="XG62" s="252"/>
      <c r="XH62" s="252"/>
      <c r="XI62" s="252"/>
      <c r="XJ62" s="252"/>
      <c r="XK62" s="252"/>
      <c r="XL62" s="252"/>
      <c r="XM62" s="252"/>
      <c r="XN62" s="252"/>
      <c r="XO62" s="252"/>
      <c r="XP62" s="252"/>
      <c r="XQ62" s="252"/>
      <c r="XR62" s="252"/>
      <c r="XS62" s="252"/>
      <c r="XT62" s="252"/>
      <c r="XU62" s="252"/>
      <c r="XV62" s="252"/>
      <c r="XW62" s="252"/>
      <c r="XX62" s="252"/>
      <c r="XY62" s="252"/>
      <c r="XZ62" s="252"/>
      <c r="YA62" s="252"/>
      <c r="YB62" s="252"/>
      <c r="YC62" s="252"/>
      <c r="YD62" s="252"/>
      <c r="YE62" s="252"/>
      <c r="YF62" s="252"/>
      <c r="YG62" s="252"/>
      <c r="YH62" s="252"/>
      <c r="YI62" s="252"/>
      <c r="YJ62" s="252"/>
      <c r="YK62" s="252"/>
      <c r="YL62" s="252"/>
      <c r="YM62" s="252"/>
      <c r="YN62" s="252"/>
      <c r="YO62" s="252"/>
      <c r="YP62" s="252"/>
      <c r="YQ62" s="252"/>
      <c r="YR62" s="252"/>
      <c r="YS62" s="252"/>
      <c r="YT62" s="252"/>
      <c r="YU62" s="252"/>
      <c r="YV62" s="252"/>
      <c r="YW62" s="252"/>
      <c r="YX62" s="252"/>
      <c r="YY62" s="252"/>
      <c r="YZ62" s="252"/>
      <c r="ZA62" s="252"/>
      <c r="ZB62" s="252"/>
      <c r="ZC62" s="252"/>
      <c r="ZD62" s="252"/>
      <c r="ZE62" s="252"/>
      <c r="ZF62" s="252"/>
      <c r="ZG62" s="252"/>
      <c r="ZH62" s="252"/>
      <c r="ZI62" s="252"/>
      <c r="ZJ62" s="252"/>
      <c r="ZK62" s="252"/>
      <c r="ZL62" s="252"/>
      <c r="ZM62" s="252"/>
      <c r="ZN62" s="252"/>
      <c r="ZO62" s="252"/>
      <c r="ZP62" s="252"/>
      <c r="ZQ62" s="252"/>
      <c r="ZR62" s="252"/>
      <c r="ZS62" s="252"/>
      <c r="ZT62" s="252"/>
      <c r="ZU62" s="252"/>
      <c r="ZV62" s="252"/>
      <c r="ZW62" s="252"/>
      <c r="ZX62" s="252"/>
      <c r="ZY62" s="252"/>
      <c r="ZZ62" s="252"/>
      <c r="AAA62" s="252"/>
      <c r="AAB62" s="252"/>
      <c r="AAC62" s="252"/>
      <c r="AAD62" s="252"/>
      <c r="AAE62" s="252"/>
      <c r="AAF62" s="252"/>
      <c r="AAG62" s="252"/>
      <c r="AAH62" s="252"/>
      <c r="AAI62" s="252"/>
      <c r="AAJ62" s="252"/>
      <c r="AAK62" s="252"/>
      <c r="AAL62" s="252"/>
      <c r="AAM62" s="252"/>
      <c r="AAN62" s="252"/>
      <c r="AAO62" s="252"/>
      <c r="AAP62" s="252"/>
      <c r="AAQ62" s="252"/>
      <c r="AAR62" s="252"/>
      <c r="AAS62" s="252"/>
      <c r="AAT62" s="252"/>
      <c r="AAU62" s="252"/>
      <c r="AAV62" s="252"/>
      <c r="AAW62" s="252"/>
      <c r="AAX62" s="252"/>
      <c r="AAY62" s="252"/>
      <c r="AAZ62" s="252"/>
      <c r="ABA62" s="252"/>
      <c r="ABB62" s="252"/>
      <c r="ABC62" s="252"/>
      <c r="ABD62" s="252"/>
      <c r="ABE62" s="252"/>
      <c r="ABF62" s="252"/>
      <c r="ABG62" s="252"/>
      <c r="ABH62" s="252"/>
      <c r="ABI62" s="252"/>
      <c r="ABJ62" s="252"/>
      <c r="ABK62" s="252"/>
      <c r="ABL62" s="252"/>
      <c r="ABM62" s="252"/>
      <c r="ABN62" s="252"/>
      <c r="ABO62" s="252"/>
      <c r="ABP62" s="252"/>
      <c r="ABQ62" s="252"/>
      <c r="ABR62" s="252"/>
      <c r="ABS62" s="252"/>
      <c r="ABT62" s="252"/>
      <c r="ABU62" s="252"/>
      <c r="ABV62" s="252"/>
      <c r="ABW62" s="252"/>
      <c r="ABX62" s="252"/>
      <c r="ABY62" s="252"/>
      <c r="ABZ62" s="252"/>
      <c r="ACA62" s="252"/>
      <c r="ACB62" s="252"/>
      <c r="ACC62" s="252"/>
      <c r="ACD62" s="252"/>
      <c r="ACE62" s="252"/>
      <c r="ACF62" s="252"/>
      <c r="ACG62" s="252"/>
      <c r="ACH62" s="252"/>
      <c r="ACI62" s="252"/>
      <c r="ACJ62" s="252"/>
      <c r="ACK62" s="252"/>
      <c r="ACL62" s="252"/>
      <c r="ACM62" s="252"/>
      <c r="ACN62" s="252"/>
      <c r="ACO62" s="252"/>
      <c r="ACP62" s="252"/>
      <c r="ACQ62" s="252"/>
      <c r="ACR62" s="252"/>
      <c r="ACS62" s="252"/>
      <c r="ACT62" s="252"/>
      <c r="ACU62" s="252"/>
      <c r="ACV62" s="252"/>
      <c r="ACW62" s="252"/>
      <c r="ACX62" s="252"/>
      <c r="ACY62" s="252"/>
      <c r="ACZ62" s="252"/>
      <c r="ADA62" s="252"/>
      <c r="ADB62" s="252"/>
      <c r="ADC62" s="252"/>
      <c r="ADD62" s="252"/>
      <c r="ADE62" s="252"/>
      <c r="ADF62" s="252"/>
      <c r="ADG62" s="252"/>
      <c r="ADH62" s="252"/>
      <c r="ADI62" s="252"/>
      <c r="ADJ62" s="252"/>
      <c r="ADK62" s="252"/>
      <c r="ADL62" s="252"/>
      <c r="ADM62" s="252"/>
      <c r="ADN62" s="252"/>
      <c r="ADO62" s="252"/>
      <c r="ADP62" s="252"/>
      <c r="ADQ62" s="252"/>
      <c r="ADR62" s="252"/>
      <c r="ADS62" s="252"/>
      <c r="ADT62" s="252"/>
      <c r="ADU62" s="252"/>
      <c r="ADV62" s="252"/>
      <c r="ADW62" s="252"/>
      <c r="ADX62" s="252"/>
      <c r="ADY62" s="252"/>
      <c r="ADZ62" s="252"/>
      <c r="AEA62" s="252"/>
      <c r="AEB62" s="252"/>
      <c r="AEC62" s="252"/>
      <c r="AED62" s="252"/>
      <c r="AEE62" s="252"/>
      <c r="AEF62" s="252"/>
      <c r="AEG62" s="252"/>
      <c r="AEH62" s="252"/>
      <c r="AEI62" s="252"/>
      <c r="AEJ62" s="252"/>
      <c r="AEK62" s="252"/>
      <c r="AEL62" s="252"/>
      <c r="AEM62" s="252"/>
      <c r="AEN62" s="252"/>
      <c r="AEO62" s="252"/>
      <c r="AEP62" s="252"/>
      <c r="AEQ62" s="252"/>
      <c r="AER62" s="252"/>
      <c r="AES62" s="252"/>
      <c r="AET62" s="252"/>
      <c r="AEU62" s="252"/>
      <c r="AEV62" s="252"/>
      <c r="AEW62" s="252"/>
      <c r="AEX62" s="252"/>
      <c r="AEY62" s="252"/>
      <c r="AEZ62" s="252"/>
      <c r="AFA62" s="252"/>
      <c r="AFB62" s="252"/>
      <c r="AFC62" s="252"/>
      <c r="AFD62" s="252"/>
      <c r="AFE62" s="252"/>
      <c r="AFF62" s="252"/>
      <c r="AFG62" s="252"/>
      <c r="AFH62" s="252"/>
      <c r="AFI62" s="252"/>
      <c r="AFJ62" s="252"/>
      <c r="AFK62" s="252"/>
      <c r="AFL62" s="252"/>
      <c r="AFM62" s="252"/>
      <c r="AFN62" s="252"/>
      <c r="AFO62" s="252"/>
      <c r="AFP62" s="252"/>
      <c r="AFQ62" s="252"/>
      <c r="AFR62" s="252"/>
      <c r="AFS62" s="252"/>
      <c r="AFT62" s="252"/>
      <c r="AFU62" s="252"/>
      <c r="AFV62" s="252"/>
      <c r="AFW62" s="252"/>
      <c r="AFX62" s="252"/>
      <c r="AFY62" s="252"/>
      <c r="AFZ62" s="252"/>
      <c r="AGA62" s="252"/>
      <c r="AGB62" s="252"/>
      <c r="AGC62" s="252"/>
      <c r="AGD62" s="252"/>
      <c r="AGE62" s="252"/>
      <c r="AGF62" s="252"/>
      <c r="AGG62" s="252"/>
      <c r="AGH62" s="252"/>
      <c r="AGI62" s="252"/>
      <c r="AGJ62" s="252"/>
      <c r="AGK62" s="252"/>
      <c r="AGL62" s="252"/>
      <c r="AGM62" s="252"/>
      <c r="AGN62" s="252"/>
      <c r="AGO62" s="252"/>
      <c r="AGP62" s="252"/>
      <c r="AGQ62" s="252"/>
      <c r="AGR62" s="252"/>
      <c r="AGS62" s="252"/>
      <c r="AGT62" s="252"/>
      <c r="AGU62" s="252"/>
      <c r="AGV62" s="252"/>
      <c r="AGW62" s="252"/>
      <c r="AGX62" s="252"/>
      <c r="AGY62" s="252"/>
      <c r="AGZ62" s="252"/>
      <c r="AHA62" s="252"/>
      <c r="AHB62" s="252"/>
      <c r="AHC62" s="252"/>
      <c r="AHD62" s="252"/>
      <c r="AHE62" s="252"/>
      <c r="AHF62" s="252"/>
      <c r="AHG62" s="252"/>
      <c r="AHH62" s="252"/>
      <c r="AHI62" s="252"/>
      <c r="AHJ62" s="252"/>
      <c r="AHK62" s="252"/>
      <c r="AHL62" s="252"/>
      <c r="AHM62" s="252"/>
      <c r="AHN62" s="252"/>
      <c r="AHO62" s="252"/>
      <c r="AHP62" s="252"/>
      <c r="AHQ62" s="252"/>
      <c r="AHR62" s="252"/>
      <c r="AHS62" s="252"/>
      <c r="AHT62" s="252"/>
      <c r="AHU62" s="252"/>
      <c r="AHV62" s="252"/>
      <c r="AHW62" s="252"/>
      <c r="AHX62" s="252"/>
      <c r="AHY62" s="252"/>
      <c r="AHZ62" s="252"/>
      <c r="AIA62" s="252"/>
      <c r="AIB62" s="252"/>
      <c r="AIC62" s="252"/>
      <c r="AID62" s="252"/>
      <c r="AIE62" s="252"/>
      <c r="AIF62" s="252"/>
      <c r="AIG62" s="252"/>
      <c r="AIH62" s="252"/>
      <c r="AII62" s="252"/>
      <c r="AIJ62" s="252"/>
      <c r="AIK62" s="252"/>
      <c r="AIL62" s="252"/>
      <c r="AIM62" s="252"/>
      <c r="AIN62" s="252"/>
      <c r="AIO62" s="252"/>
      <c r="AIP62" s="252"/>
      <c r="AIQ62" s="252"/>
      <c r="AIR62" s="252"/>
      <c r="AIS62" s="252"/>
      <c r="AIT62" s="252"/>
      <c r="AIU62" s="252"/>
      <c r="AIV62" s="252"/>
      <c r="AIW62" s="252"/>
      <c r="AIX62" s="252"/>
      <c r="AIY62" s="252"/>
      <c r="AIZ62" s="252"/>
      <c r="AJA62" s="252"/>
      <c r="AJB62" s="252"/>
      <c r="AJC62" s="252"/>
      <c r="AJD62" s="252"/>
      <c r="AJE62" s="252"/>
      <c r="AJF62" s="252"/>
      <c r="AJG62" s="252"/>
      <c r="AJH62" s="252"/>
      <c r="AJI62" s="252"/>
      <c r="AJJ62" s="252"/>
      <c r="AJK62" s="252"/>
      <c r="AJL62" s="252"/>
      <c r="AJM62" s="252"/>
      <c r="AJN62" s="252"/>
      <c r="AJO62" s="252"/>
      <c r="AJP62" s="252"/>
      <c r="AJQ62" s="252"/>
      <c r="AJR62" s="252"/>
      <c r="AJS62" s="252"/>
      <c r="AJT62" s="252"/>
      <c r="AJU62" s="252"/>
      <c r="AJV62" s="252"/>
      <c r="AJW62" s="252"/>
      <c r="AJX62" s="252"/>
      <c r="AJY62" s="252"/>
      <c r="AJZ62" s="252"/>
      <c r="AKA62" s="252"/>
      <c r="AKB62" s="252"/>
      <c r="AKC62" s="252"/>
      <c r="AKD62" s="252"/>
      <c r="AKE62" s="252"/>
      <c r="AKF62" s="252"/>
      <c r="AKG62" s="252"/>
      <c r="AKH62" s="252"/>
      <c r="AKI62" s="252"/>
      <c r="AKJ62" s="252"/>
      <c r="AKK62" s="252"/>
      <c r="AKL62" s="252"/>
      <c r="AKM62" s="252"/>
      <c r="AKN62" s="252"/>
      <c r="AKO62" s="252"/>
      <c r="AKP62" s="252"/>
      <c r="AKQ62" s="252"/>
      <c r="AKR62" s="252"/>
      <c r="AKS62" s="252"/>
      <c r="AKT62" s="252"/>
      <c r="AKU62" s="252"/>
      <c r="AKV62" s="252"/>
      <c r="AKW62" s="252"/>
      <c r="AKX62" s="252"/>
      <c r="AKY62" s="252"/>
      <c r="AKZ62" s="252"/>
      <c r="ALA62" s="252"/>
      <c r="ALB62" s="252"/>
      <c r="ALC62" s="252"/>
      <c r="ALD62" s="252"/>
      <c r="ALE62" s="252"/>
      <c r="ALF62" s="252"/>
      <c r="ALG62" s="252"/>
      <c r="ALH62" s="252"/>
      <c r="ALI62" s="252"/>
      <c r="ALJ62" s="252"/>
      <c r="ALK62" s="252"/>
      <c r="ALL62" s="252"/>
      <c r="ALM62" s="252"/>
      <c r="ALN62" s="252"/>
      <c r="ALO62" s="252"/>
      <c r="ALP62" s="252"/>
      <c r="ALQ62" s="252"/>
      <c r="ALR62" s="252"/>
      <c r="ALS62" s="252"/>
      <c r="ALT62" s="252"/>
      <c r="ALU62" s="252"/>
      <c r="ALV62" s="252"/>
      <c r="ALW62" s="252"/>
      <c r="ALX62" s="252"/>
      <c r="ALY62" s="252"/>
      <c r="ALZ62" s="252"/>
      <c r="AMA62" s="252"/>
      <c r="AMB62" s="252"/>
      <c r="AMC62" s="252"/>
      <c r="AMD62" s="252"/>
      <c r="AME62" s="252"/>
      <c r="AMF62" s="252"/>
      <c r="AMG62" s="252"/>
      <c r="AMH62" s="252"/>
      <c r="AMI62" s="252"/>
      <c r="AMJ62" s="252"/>
      <c r="AMK62" s="252"/>
    </row>
    <row r="63" spans="1:1025" s="5" customFormat="1" ht="15.95" customHeight="1" x14ac:dyDescent="0.2">
      <c r="A63" s="523"/>
      <c r="B63" s="524"/>
      <c r="C63" s="525"/>
      <c r="D63" s="525"/>
      <c r="E63" s="526"/>
      <c r="F63" s="269"/>
      <c r="G63" s="280"/>
      <c r="H63" s="278"/>
      <c r="I63" s="279"/>
      <c r="J63" s="259"/>
      <c r="K63" s="259"/>
      <c r="L63" s="259"/>
      <c r="M63" s="259"/>
      <c r="N63" s="259"/>
      <c r="O63" s="259"/>
      <c r="P63" s="259"/>
      <c r="Q63" s="259"/>
      <c r="R63" s="251"/>
      <c r="S63" s="252"/>
      <c r="T63" s="252"/>
      <c r="U63" s="252"/>
      <c r="V63" s="252"/>
      <c r="W63" s="252"/>
      <c r="X63" s="252"/>
      <c r="Y63" s="252"/>
      <c r="Z63" s="252"/>
      <c r="AA63" s="252"/>
      <c r="AB63" s="252"/>
      <c r="AC63" s="252"/>
      <c r="AD63" s="252"/>
      <c r="AE63" s="252"/>
      <c r="AF63" s="252"/>
      <c r="AG63" s="252"/>
      <c r="AH63" s="252"/>
      <c r="AI63" s="252"/>
      <c r="AJ63" s="252"/>
      <c r="AK63" s="252"/>
      <c r="AL63" s="252"/>
      <c r="AM63" s="252"/>
      <c r="AN63" s="252"/>
      <c r="AO63" s="252"/>
      <c r="AP63" s="252"/>
      <c r="AQ63" s="252"/>
      <c r="AR63" s="252"/>
      <c r="AS63" s="252"/>
      <c r="AT63" s="252"/>
      <c r="AU63" s="252"/>
      <c r="AV63" s="252"/>
      <c r="AW63" s="252"/>
      <c r="AX63" s="252"/>
      <c r="AY63" s="252"/>
      <c r="AZ63" s="252"/>
      <c r="BA63" s="252"/>
      <c r="BB63" s="252"/>
      <c r="BC63" s="252"/>
      <c r="BD63" s="252"/>
      <c r="BE63" s="252"/>
      <c r="BF63" s="252"/>
      <c r="BG63" s="252"/>
      <c r="BH63" s="252"/>
      <c r="BI63" s="252"/>
      <c r="BJ63" s="252"/>
      <c r="BK63" s="252"/>
      <c r="BL63" s="252"/>
      <c r="BM63" s="252"/>
      <c r="BN63" s="252"/>
      <c r="BO63" s="252"/>
      <c r="BP63" s="252"/>
      <c r="BQ63" s="252"/>
      <c r="BR63" s="252"/>
      <c r="BS63" s="252"/>
      <c r="BT63" s="252"/>
      <c r="BU63" s="252"/>
      <c r="BV63" s="252"/>
      <c r="BW63" s="252"/>
      <c r="BX63" s="252"/>
      <c r="BY63" s="252"/>
      <c r="BZ63" s="252"/>
      <c r="CA63" s="252"/>
      <c r="CB63" s="252"/>
      <c r="CC63" s="252"/>
      <c r="CD63" s="252"/>
      <c r="CE63" s="252"/>
      <c r="CF63" s="252"/>
      <c r="CG63" s="252"/>
      <c r="CH63" s="252"/>
      <c r="CI63" s="252"/>
      <c r="CJ63" s="252"/>
      <c r="CK63" s="252"/>
      <c r="CL63" s="252"/>
      <c r="CM63" s="252"/>
      <c r="CN63" s="252"/>
      <c r="CO63" s="252"/>
      <c r="CP63" s="252"/>
      <c r="CQ63" s="252"/>
      <c r="CR63" s="252"/>
      <c r="CS63" s="252"/>
      <c r="CT63" s="252"/>
      <c r="CU63" s="252"/>
      <c r="CV63" s="252"/>
      <c r="CW63" s="252"/>
      <c r="CX63" s="252"/>
      <c r="CY63" s="252"/>
      <c r="CZ63" s="252"/>
      <c r="DA63" s="252"/>
      <c r="DB63" s="252"/>
      <c r="DC63" s="252"/>
      <c r="DD63" s="252"/>
      <c r="DE63" s="252"/>
      <c r="DF63" s="252"/>
      <c r="DG63" s="252"/>
      <c r="DH63" s="252"/>
      <c r="DI63" s="252"/>
      <c r="DJ63" s="252"/>
      <c r="DK63" s="252"/>
      <c r="DL63" s="252"/>
      <c r="DM63" s="252"/>
      <c r="DN63" s="252"/>
      <c r="DO63" s="252"/>
      <c r="DP63" s="252"/>
      <c r="DQ63" s="252"/>
      <c r="DR63" s="252"/>
      <c r="DS63" s="252"/>
      <c r="DT63" s="252"/>
      <c r="DU63" s="252"/>
      <c r="DV63" s="252"/>
      <c r="DW63" s="252"/>
      <c r="DX63" s="252"/>
      <c r="DY63" s="252"/>
      <c r="DZ63" s="252"/>
      <c r="EA63" s="252"/>
      <c r="EB63" s="252"/>
      <c r="EC63" s="252"/>
      <c r="ED63" s="252"/>
      <c r="EE63" s="252"/>
      <c r="EF63" s="252"/>
      <c r="EG63" s="252"/>
      <c r="EH63" s="252"/>
      <c r="EI63" s="252"/>
      <c r="EJ63" s="252"/>
      <c r="EK63" s="252"/>
      <c r="EL63" s="252"/>
      <c r="EM63" s="252"/>
      <c r="EN63" s="252"/>
      <c r="EO63" s="252"/>
      <c r="EP63" s="252"/>
      <c r="EQ63" s="252"/>
      <c r="ER63" s="252"/>
      <c r="ES63" s="252"/>
      <c r="ET63" s="252"/>
      <c r="EU63" s="252"/>
      <c r="EV63" s="252"/>
      <c r="EW63" s="252"/>
      <c r="EX63" s="252"/>
      <c r="EY63" s="252"/>
      <c r="EZ63" s="252"/>
      <c r="FA63" s="252"/>
      <c r="FB63" s="252"/>
      <c r="FC63" s="252"/>
      <c r="FD63" s="252"/>
      <c r="FE63" s="252"/>
      <c r="FF63" s="252"/>
      <c r="FG63" s="252"/>
      <c r="FH63" s="252"/>
      <c r="FI63" s="252"/>
      <c r="FJ63" s="252"/>
      <c r="FK63" s="252"/>
      <c r="FL63" s="252"/>
      <c r="FM63" s="252"/>
      <c r="FN63" s="252"/>
      <c r="FO63" s="252"/>
      <c r="FP63" s="252"/>
      <c r="FQ63" s="252"/>
      <c r="FR63" s="252"/>
      <c r="FS63" s="252"/>
      <c r="FT63" s="252"/>
      <c r="FU63" s="252"/>
      <c r="FV63" s="252"/>
      <c r="FW63" s="252"/>
      <c r="FX63" s="252"/>
      <c r="FY63" s="252"/>
      <c r="FZ63" s="252"/>
      <c r="GA63" s="252"/>
      <c r="GB63" s="252"/>
      <c r="GC63" s="252"/>
      <c r="GD63" s="252"/>
      <c r="GE63" s="252"/>
      <c r="GF63" s="252"/>
      <c r="GG63" s="252"/>
      <c r="GH63" s="252"/>
      <c r="GI63" s="252"/>
      <c r="GJ63" s="252"/>
      <c r="GK63" s="252"/>
      <c r="GL63" s="252"/>
      <c r="GM63" s="252"/>
      <c r="GN63" s="252"/>
      <c r="GO63" s="252"/>
      <c r="GP63" s="252"/>
      <c r="GQ63" s="252"/>
      <c r="GR63" s="252"/>
      <c r="GS63" s="252"/>
      <c r="GT63" s="252"/>
      <c r="GU63" s="252"/>
      <c r="GV63" s="252"/>
      <c r="GW63" s="252"/>
      <c r="GX63" s="252"/>
      <c r="GY63" s="252"/>
      <c r="GZ63" s="252"/>
      <c r="HA63" s="252"/>
      <c r="HB63" s="252"/>
      <c r="HC63" s="252"/>
      <c r="HD63" s="252"/>
      <c r="HE63" s="252"/>
      <c r="HF63" s="252"/>
      <c r="HG63" s="252"/>
      <c r="HH63" s="252"/>
      <c r="HI63" s="252"/>
      <c r="HJ63" s="252"/>
      <c r="HK63" s="252"/>
      <c r="HL63" s="252"/>
      <c r="HM63" s="252"/>
      <c r="HN63" s="252"/>
      <c r="HO63" s="252"/>
      <c r="HP63" s="252"/>
      <c r="HQ63" s="252"/>
      <c r="HR63" s="252"/>
      <c r="HS63" s="252"/>
      <c r="HT63" s="252"/>
      <c r="HU63" s="252"/>
      <c r="HV63" s="252"/>
      <c r="HW63" s="252"/>
      <c r="HX63" s="252"/>
      <c r="HY63" s="252"/>
      <c r="HZ63" s="252"/>
      <c r="IA63" s="252"/>
      <c r="IB63" s="252"/>
      <c r="IC63" s="252"/>
      <c r="ID63" s="252"/>
      <c r="IE63" s="252"/>
      <c r="IF63" s="252"/>
      <c r="IG63" s="252"/>
      <c r="IH63" s="252"/>
      <c r="II63" s="252"/>
      <c r="IJ63" s="252"/>
      <c r="IK63" s="252"/>
      <c r="IL63" s="252"/>
      <c r="IM63" s="252"/>
      <c r="IN63" s="252"/>
      <c r="IO63" s="252"/>
      <c r="IP63" s="252"/>
      <c r="IQ63" s="252"/>
      <c r="IR63" s="252"/>
      <c r="IS63" s="252"/>
      <c r="IT63" s="252"/>
      <c r="IU63" s="252"/>
      <c r="IV63" s="252"/>
      <c r="IW63" s="252"/>
      <c r="IX63" s="252"/>
      <c r="IY63" s="252"/>
      <c r="IZ63" s="252"/>
      <c r="JA63" s="252"/>
      <c r="JB63" s="252"/>
      <c r="JC63" s="252"/>
      <c r="JD63" s="252"/>
      <c r="JE63" s="252"/>
      <c r="JF63" s="252"/>
      <c r="JG63" s="252"/>
      <c r="JH63" s="252"/>
      <c r="JI63" s="252"/>
      <c r="JJ63" s="252"/>
      <c r="JK63" s="252"/>
      <c r="JL63" s="252"/>
      <c r="JM63" s="252"/>
      <c r="JN63" s="252"/>
      <c r="JO63" s="252"/>
      <c r="JP63" s="252"/>
      <c r="JQ63" s="252"/>
      <c r="JR63" s="252"/>
      <c r="JS63" s="252"/>
      <c r="JT63" s="252"/>
      <c r="JU63" s="252"/>
      <c r="JV63" s="252"/>
      <c r="JW63" s="252"/>
      <c r="JX63" s="252"/>
      <c r="JY63" s="252"/>
      <c r="JZ63" s="252"/>
      <c r="KA63" s="252"/>
      <c r="KB63" s="252"/>
      <c r="KC63" s="252"/>
      <c r="KD63" s="252"/>
      <c r="KE63" s="252"/>
      <c r="KF63" s="252"/>
      <c r="KG63" s="252"/>
      <c r="KH63" s="252"/>
      <c r="KI63" s="252"/>
      <c r="KJ63" s="252"/>
      <c r="KK63" s="252"/>
      <c r="KL63" s="252"/>
      <c r="KM63" s="252"/>
      <c r="KN63" s="252"/>
      <c r="KO63" s="252"/>
      <c r="KP63" s="252"/>
      <c r="KQ63" s="252"/>
      <c r="KR63" s="252"/>
      <c r="KS63" s="252"/>
      <c r="KT63" s="252"/>
      <c r="KU63" s="252"/>
      <c r="KV63" s="252"/>
      <c r="KW63" s="252"/>
      <c r="KX63" s="252"/>
      <c r="KY63" s="252"/>
      <c r="KZ63" s="252"/>
      <c r="LA63" s="252"/>
      <c r="LB63" s="252"/>
      <c r="LC63" s="252"/>
      <c r="LD63" s="252"/>
      <c r="LE63" s="252"/>
      <c r="LF63" s="252"/>
      <c r="LG63" s="252"/>
      <c r="LH63" s="252"/>
      <c r="LI63" s="252"/>
      <c r="LJ63" s="252"/>
      <c r="LK63" s="252"/>
      <c r="LL63" s="252"/>
      <c r="LM63" s="252"/>
      <c r="LN63" s="252"/>
      <c r="LO63" s="252"/>
      <c r="LP63" s="252"/>
      <c r="LQ63" s="252"/>
      <c r="LR63" s="252"/>
      <c r="LS63" s="252"/>
      <c r="LT63" s="252"/>
      <c r="LU63" s="252"/>
      <c r="LV63" s="252"/>
      <c r="LW63" s="252"/>
      <c r="LX63" s="252"/>
      <c r="LY63" s="252"/>
      <c r="LZ63" s="252"/>
      <c r="MA63" s="252"/>
      <c r="MB63" s="252"/>
      <c r="MC63" s="252"/>
      <c r="MD63" s="252"/>
      <c r="ME63" s="252"/>
      <c r="MF63" s="252"/>
      <c r="MG63" s="252"/>
      <c r="MH63" s="252"/>
      <c r="MI63" s="252"/>
      <c r="MJ63" s="252"/>
      <c r="MK63" s="252"/>
      <c r="ML63" s="252"/>
      <c r="MM63" s="252"/>
      <c r="MN63" s="252"/>
      <c r="MO63" s="252"/>
      <c r="MP63" s="252"/>
      <c r="MQ63" s="252"/>
      <c r="MR63" s="252"/>
      <c r="MS63" s="252"/>
      <c r="MT63" s="252"/>
      <c r="MU63" s="252"/>
      <c r="MV63" s="252"/>
      <c r="MW63" s="252"/>
      <c r="MX63" s="252"/>
      <c r="MY63" s="252"/>
      <c r="MZ63" s="252"/>
      <c r="NA63" s="252"/>
      <c r="NB63" s="252"/>
      <c r="NC63" s="252"/>
      <c r="ND63" s="252"/>
      <c r="NE63" s="252"/>
      <c r="NF63" s="252"/>
      <c r="NG63" s="252"/>
      <c r="NH63" s="252"/>
      <c r="NI63" s="252"/>
      <c r="NJ63" s="252"/>
      <c r="NK63" s="252"/>
      <c r="NL63" s="252"/>
      <c r="NM63" s="252"/>
      <c r="NN63" s="252"/>
      <c r="NO63" s="252"/>
      <c r="NP63" s="252"/>
      <c r="NQ63" s="252"/>
      <c r="NR63" s="252"/>
      <c r="NS63" s="252"/>
      <c r="NT63" s="252"/>
      <c r="NU63" s="252"/>
      <c r="NV63" s="252"/>
      <c r="NW63" s="252"/>
      <c r="NX63" s="252"/>
      <c r="NY63" s="252"/>
      <c r="NZ63" s="252"/>
      <c r="OA63" s="252"/>
      <c r="OB63" s="252"/>
      <c r="OC63" s="252"/>
      <c r="OD63" s="252"/>
      <c r="OE63" s="252"/>
      <c r="OF63" s="252"/>
      <c r="OG63" s="252"/>
      <c r="OH63" s="252"/>
      <c r="OI63" s="252"/>
      <c r="OJ63" s="252"/>
      <c r="OK63" s="252"/>
      <c r="OL63" s="252"/>
      <c r="OM63" s="252"/>
      <c r="ON63" s="252"/>
      <c r="OO63" s="252"/>
      <c r="OP63" s="252"/>
      <c r="OQ63" s="252"/>
      <c r="OR63" s="252"/>
      <c r="OS63" s="252"/>
      <c r="OT63" s="252"/>
      <c r="OU63" s="252"/>
      <c r="OV63" s="252"/>
      <c r="OW63" s="252"/>
      <c r="OX63" s="252"/>
      <c r="OY63" s="252"/>
      <c r="OZ63" s="252"/>
      <c r="PA63" s="252"/>
      <c r="PB63" s="252"/>
      <c r="PC63" s="252"/>
      <c r="PD63" s="252"/>
      <c r="PE63" s="252"/>
      <c r="PF63" s="252"/>
      <c r="PG63" s="252"/>
      <c r="PH63" s="252"/>
      <c r="PI63" s="252"/>
      <c r="PJ63" s="252"/>
      <c r="PK63" s="252"/>
      <c r="PL63" s="252"/>
      <c r="PM63" s="252"/>
      <c r="PN63" s="252"/>
      <c r="PO63" s="252"/>
      <c r="PP63" s="252"/>
      <c r="PQ63" s="252"/>
      <c r="PR63" s="252"/>
      <c r="PS63" s="252"/>
      <c r="PT63" s="252"/>
      <c r="PU63" s="252"/>
      <c r="PV63" s="252"/>
      <c r="PW63" s="252"/>
      <c r="PX63" s="252"/>
      <c r="PY63" s="252"/>
      <c r="PZ63" s="252"/>
      <c r="QA63" s="252"/>
      <c r="QB63" s="252"/>
      <c r="QC63" s="252"/>
      <c r="QD63" s="252"/>
      <c r="QE63" s="252"/>
      <c r="QF63" s="252"/>
      <c r="QG63" s="252"/>
      <c r="QH63" s="252"/>
      <c r="QI63" s="252"/>
      <c r="QJ63" s="252"/>
      <c r="QK63" s="252"/>
      <c r="QL63" s="252"/>
      <c r="QM63" s="252"/>
      <c r="QN63" s="252"/>
      <c r="QO63" s="252"/>
      <c r="QP63" s="252"/>
      <c r="QQ63" s="252"/>
      <c r="QR63" s="252"/>
      <c r="QS63" s="252"/>
      <c r="QT63" s="252"/>
      <c r="QU63" s="252"/>
      <c r="QV63" s="252"/>
      <c r="QW63" s="252"/>
      <c r="QX63" s="252"/>
      <c r="QY63" s="252"/>
      <c r="QZ63" s="252"/>
      <c r="RA63" s="252"/>
      <c r="RB63" s="252"/>
      <c r="RC63" s="252"/>
      <c r="RD63" s="252"/>
      <c r="RE63" s="252"/>
      <c r="RF63" s="252"/>
      <c r="RG63" s="252"/>
      <c r="RH63" s="252"/>
      <c r="RI63" s="252"/>
      <c r="RJ63" s="252"/>
      <c r="RK63" s="252"/>
      <c r="RL63" s="252"/>
      <c r="RM63" s="252"/>
      <c r="RN63" s="252"/>
      <c r="RO63" s="252"/>
      <c r="RP63" s="252"/>
      <c r="RQ63" s="252"/>
      <c r="RR63" s="252"/>
      <c r="RS63" s="252"/>
      <c r="RT63" s="252"/>
      <c r="RU63" s="252"/>
      <c r="RV63" s="252"/>
      <c r="RW63" s="252"/>
      <c r="RX63" s="252"/>
      <c r="RY63" s="252"/>
      <c r="RZ63" s="252"/>
      <c r="SA63" s="252"/>
      <c r="SB63" s="252"/>
      <c r="SC63" s="252"/>
      <c r="SD63" s="252"/>
      <c r="SE63" s="252"/>
      <c r="SF63" s="252"/>
      <c r="SG63" s="252"/>
      <c r="SH63" s="252"/>
      <c r="SI63" s="252"/>
      <c r="SJ63" s="252"/>
      <c r="SK63" s="252"/>
      <c r="SL63" s="252"/>
      <c r="SM63" s="252"/>
      <c r="SN63" s="252"/>
      <c r="SO63" s="252"/>
      <c r="SP63" s="252"/>
      <c r="SQ63" s="252"/>
      <c r="SR63" s="252"/>
      <c r="SS63" s="252"/>
      <c r="ST63" s="252"/>
      <c r="SU63" s="252"/>
      <c r="SV63" s="252"/>
      <c r="SW63" s="252"/>
      <c r="SX63" s="252"/>
      <c r="SY63" s="252"/>
      <c r="SZ63" s="252"/>
      <c r="TA63" s="252"/>
      <c r="TB63" s="252"/>
      <c r="TC63" s="252"/>
      <c r="TD63" s="252"/>
      <c r="TE63" s="252"/>
      <c r="TF63" s="252"/>
      <c r="TG63" s="252"/>
      <c r="TH63" s="252"/>
      <c r="TI63" s="252"/>
      <c r="TJ63" s="252"/>
      <c r="TK63" s="252"/>
      <c r="TL63" s="252"/>
      <c r="TM63" s="252"/>
      <c r="TN63" s="252"/>
      <c r="TO63" s="252"/>
      <c r="TP63" s="252"/>
      <c r="TQ63" s="252"/>
      <c r="TR63" s="252"/>
      <c r="TS63" s="252"/>
      <c r="TT63" s="252"/>
      <c r="TU63" s="252"/>
      <c r="TV63" s="252"/>
      <c r="TW63" s="252"/>
      <c r="TX63" s="252"/>
      <c r="TY63" s="252"/>
      <c r="TZ63" s="252"/>
      <c r="UA63" s="252"/>
      <c r="UB63" s="252"/>
      <c r="UC63" s="252"/>
      <c r="UD63" s="252"/>
      <c r="UE63" s="252"/>
      <c r="UF63" s="252"/>
      <c r="UG63" s="252"/>
      <c r="UH63" s="252"/>
      <c r="UI63" s="252"/>
      <c r="UJ63" s="252"/>
      <c r="UK63" s="252"/>
      <c r="UL63" s="252"/>
      <c r="UM63" s="252"/>
      <c r="UN63" s="252"/>
      <c r="UO63" s="252"/>
      <c r="UP63" s="252"/>
      <c r="UQ63" s="252"/>
      <c r="UR63" s="252"/>
      <c r="US63" s="252"/>
      <c r="UT63" s="252"/>
      <c r="UU63" s="252"/>
      <c r="UV63" s="252"/>
      <c r="UW63" s="252"/>
      <c r="UX63" s="252"/>
      <c r="UY63" s="252"/>
      <c r="UZ63" s="252"/>
      <c r="VA63" s="252"/>
      <c r="VB63" s="252"/>
      <c r="VC63" s="252"/>
      <c r="VD63" s="252"/>
      <c r="VE63" s="252"/>
      <c r="VF63" s="252"/>
      <c r="VG63" s="252"/>
      <c r="VH63" s="252"/>
      <c r="VI63" s="252"/>
      <c r="VJ63" s="252"/>
      <c r="VK63" s="252"/>
      <c r="VL63" s="252"/>
      <c r="VM63" s="252"/>
      <c r="VN63" s="252"/>
      <c r="VO63" s="252"/>
      <c r="VP63" s="252"/>
      <c r="VQ63" s="252"/>
      <c r="VR63" s="252"/>
      <c r="VS63" s="252"/>
      <c r="VT63" s="252"/>
      <c r="VU63" s="252"/>
      <c r="VV63" s="252"/>
      <c r="VW63" s="252"/>
      <c r="VX63" s="252"/>
      <c r="VY63" s="252"/>
      <c r="VZ63" s="252"/>
      <c r="WA63" s="252"/>
      <c r="WB63" s="252"/>
      <c r="WC63" s="252"/>
      <c r="WD63" s="252"/>
      <c r="WE63" s="252"/>
      <c r="WF63" s="252"/>
      <c r="WG63" s="252"/>
      <c r="WH63" s="252"/>
      <c r="WI63" s="252"/>
      <c r="WJ63" s="252"/>
      <c r="WK63" s="252"/>
      <c r="WL63" s="252"/>
      <c r="WM63" s="252"/>
      <c r="WN63" s="252"/>
      <c r="WO63" s="252"/>
      <c r="WP63" s="252"/>
      <c r="WQ63" s="252"/>
      <c r="WR63" s="252"/>
      <c r="WS63" s="252"/>
      <c r="WT63" s="252"/>
      <c r="WU63" s="252"/>
      <c r="WV63" s="252"/>
      <c r="WW63" s="252"/>
      <c r="WX63" s="252"/>
      <c r="WY63" s="252"/>
      <c r="WZ63" s="252"/>
      <c r="XA63" s="252"/>
      <c r="XB63" s="252"/>
      <c r="XC63" s="252"/>
      <c r="XD63" s="252"/>
      <c r="XE63" s="252"/>
      <c r="XF63" s="252"/>
      <c r="XG63" s="252"/>
      <c r="XH63" s="252"/>
      <c r="XI63" s="252"/>
      <c r="XJ63" s="252"/>
      <c r="XK63" s="252"/>
      <c r="XL63" s="252"/>
      <c r="XM63" s="252"/>
      <c r="XN63" s="252"/>
      <c r="XO63" s="252"/>
      <c r="XP63" s="252"/>
      <c r="XQ63" s="252"/>
      <c r="XR63" s="252"/>
      <c r="XS63" s="252"/>
      <c r="XT63" s="252"/>
      <c r="XU63" s="252"/>
      <c r="XV63" s="252"/>
      <c r="XW63" s="252"/>
      <c r="XX63" s="252"/>
      <c r="XY63" s="252"/>
      <c r="XZ63" s="252"/>
      <c r="YA63" s="252"/>
      <c r="YB63" s="252"/>
      <c r="YC63" s="252"/>
      <c r="YD63" s="252"/>
      <c r="YE63" s="252"/>
      <c r="YF63" s="252"/>
      <c r="YG63" s="252"/>
      <c r="YH63" s="252"/>
      <c r="YI63" s="252"/>
      <c r="YJ63" s="252"/>
      <c r="YK63" s="252"/>
      <c r="YL63" s="252"/>
      <c r="YM63" s="252"/>
      <c r="YN63" s="252"/>
      <c r="YO63" s="252"/>
      <c r="YP63" s="252"/>
      <c r="YQ63" s="252"/>
      <c r="YR63" s="252"/>
      <c r="YS63" s="252"/>
      <c r="YT63" s="252"/>
      <c r="YU63" s="252"/>
      <c r="YV63" s="252"/>
      <c r="YW63" s="252"/>
      <c r="YX63" s="252"/>
      <c r="YY63" s="252"/>
      <c r="YZ63" s="252"/>
      <c r="ZA63" s="252"/>
      <c r="ZB63" s="252"/>
      <c r="ZC63" s="252"/>
      <c r="ZD63" s="252"/>
      <c r="ZE63" s="252"/>
      <c r="ZF63" s="252"/>
      <c r="ZG63" s="252"/>
      <c r="ZH63" s="252"/>
      <c r="ZI63" s="252"/>
      <c r="ZJ63" s="252"/>
      <c r="ZK63" s="252"/>
      <c r="ZL63" s="252"/>
      <c r="ZM63" s="252"/>
      <c r="ZN63" s="252"/>
      <c r="ZO63" s="252"/>
      <c r="ZP63" s="252"/>
      <c r="ZQ63" s="252"/>
      <c r="ZR63" s="252"/>
      <c r="ZS63" s="252"/>
      <c r="ZT63" s="252"/>
      <c r="ZU63" s="252"/>
      <c r="ZV63" s="252"/>
      <c r="ZW63" s="252"/>
      <c r="ZX63" s="252"/>
      <c r="ZY63" s="252"/>
      <c r="ZZ63" s="252"/>
      <c r="AAA63" s="252"/>
      <c r="AAB63" s="252"/>
      <c r="AAC63" s="252"/>
      <c r="AAD63" s="252"/>
      <c r="AAE63" s="252"/>
      <c r="AAF63" s="252"/>
      <c r="AAG63" s="252"/>
      <c r="AAH63" s="252"/>
      <c r="AAI63" s="252"/>
      <c r="AAJ63" s="252"/>
      <c r="AAK63" s="252"/>
      <c r="AAL63" s="252"/>
      <c r="AAM63" s="252"/>
      <c r="AAN63" s="252"/>
      <c r="AAO63" s="252"/>
      <c r="AAP63" s="252"/>
      <c r="AAQ63" s="252"/>
      <c r="AAR63" s="252"/>
      <c r="AAS63" s="252"/>
      <c r="AAT63" s="252"/>
      <c r="AAU63" s="252"/>
      <c r="AAV63" s="252"/>
      <c r="AAW63" s="252"/>
      <c r="AAX63" s="252"/>
      <c r="AAY63" s="252"/>
      <c r="AAZ63" s="252"/>
      <c r="ABA63" s="252"/>
      <c r="ABB63" s="252"/>
      <c r="ABC63" s="252"/>
      <c r="ABD63" s="252"/>
      <c r="ABE63" s="252"/>
      <c r="ABF63" s="252"/>
      <c r="ABG63" s="252"/>
      <c r="ABH63" s="252"/>
      <c r="ABI63" s="252"/>
      <c r="ABJ63" s="252"/>
      <c r="ABK63" s="252"/>
      <c r="ABL63" s="252"/>
      <c r="ABM63" s="252"/>
      <c r="ABN63" s="252"/>
      <c r="ABO63" s="252"/>
      <c r="ABP63" s="252"/>
      <c r="ABQ63" s="252"/>
      <c r="ABR63" s="252"/>
      <c r="ABS63" s="252"/>
      <c r="ABT63" s="252"/>
      <c r="ABU63" s="252"/>
      <c r="ABV63" s="252"/>
      <c r="ABW63" s="252"/>
      <c r="ABX63" s="252"/>
      <c r="ABY63" s="252"/>
      <c r="ABZ63" s="252"/>
      <c r="ACA63" s="252"/>
      <c r="ACB63" s="252"/>
      <c r="ACC63" s="252"/>
      <c r="ACD63" s="252"/>
      <c r="ACE63" s="252"/>
      <c r="ACF63" s="252"/>
      <c r="ACG63" s="252"/>
      <c r="ACH63" s="252"/>
      <c r="ACI63" s="252"/>
      <c r="ACJ63" s="252"/>
      <c r="ACK63" s="252"/>
      <c r="ACL63" s="252"/>
      <c r="ACM63" s="252"/>
      <c r="ACN63" s="252"/>
      <c r="ACO63" s="252"/>
      <c r="ACP63" s="252"/>
      <c r="ACQ63" s="252"/>
      <c r="ACR63" s="252"/>
      <c r="ACS63" s="252"/>
      <c r="ACT63" s="252"/>
      <c r="ACU63" s="252"/>
      <c r="ACV63" s="252"/>
      <c r="ACW63" s="252"/>
      <c r="ACX63" s="252"/>
      <c r="ACY63" s="252"/>
      <c r="ACZ63" s="252"/>
      <c r="ADA63" s="252"/>
      <c r="ADB63" s="252"/>
      <c r="ADC63" s="252"/>
      <c r="ADD63" s="252"/>
      <c r="ADE63" s="252"/>
      <c r="ADF63" s="252"/>
      <c r="ADG63" s="252"/>
      <c r="ADH63" s="252"/>
      <c r="ADI63" s="252"/>
      <c r="ADJ63" s="252"/>
      <c r="ADK63" s="252"/>
      <c r="ADL63" s="252"/>
      <c r="ADM63" s="252"/>
      <c r="ADN63" s="252"/>
      <c r="ADO63" s="252"/>
      <c r="ADP63" s="252"/>
      <c r="ADQ63" s="252"/>
      <c r="ADR63" s="252"/>
      <c r="ADS63" s="252"/>
      <c r="ADT63" s="252"/>
      <c r="ADU63" s="252"/>
      <c r="ADV63" s="252"/>
      <c r="ADW63" s="252"/>
      <c r="ADX63" s="252"/>
      <c r="ADY63" s="252"/>
      <c r="ADZ63" s="252"/>
      <c r="AEA63" s="252"/>
      <c r="AEB63" s="252"/>
      <c r="AEC63" s="252"/>
      <c r="AED63" s="252"/>
      <c r="AEE63" s="252"/>
      <c r="AEF63" s="252"/>
      <c r="AEG63" s="252"/>
      <c r="AEH63" s="252"/>
      <c r="AEI63" s="252"/>
      <c r="AEJ63" s="252"/>
      <c r="AEK63" s="252"/>
      <c r="AEL63" s="252"/>
      <c r="AEM63" s="252"/>
      <c r="AEN63" s="252"/>
      <c r="AEO63" s="252"/>
      <c r="AEP63" s="252"/>
      <c r="AEQ63" s="252"/>
      <c r="AER63" s="252"/>
      <c r="AES63" s="252"/>
      <c r="AET63" s="252"/>
      <c r="AEU63" s="252"/>
      <c r="AEV63" s="252"/>
      <c r="AEW63" s="252"/>
      <c r="AEX63" s="252"/>
      <c r="AEY63" s="252"/>
      <c r="AEZ63" s="252"/>
      <c r="AFA63" s="252"/>
      <c r="AFB63" s="252"/>
      <c r="AFC63" s="252"/>
      <c r="AFD63" s="252"/>
      <c r="AFE63" s="252"/>
      <c r="AFF63" s="252"/>
      <c r="AFG63" s="252"/>
      <c r="AFH63" s="252"/>
      <c r="AFI63" s="252"/>
      <c r="AFJ63" s="252"/>
      <c r="AFK63" s="252"/>
      <c r="AFL63" s="252"/>
      <c r="AFM63" s="252"/>
      <c r="AFN63" s="252"/>
      <c r="AFO63" s="252"/>
      <c r="AFP63" s="252"/>
      <c r="AFQ63" s="252"/>
      <c r="AFR63" s="252"/>
      <c r="AFS63" s="252"/>
      <c r="AFT63" s="252"/>
      <c r="AFU63" s="252"/>
      <c r="AFV63" s="252"/>
      <c r="AFW63" s="252"/>
      <c r="AFX63" s="252"/>
      <c r="AFY63" s="252"/>
      <c r="AFZ63" s="252"/>
      <c r="AGA63" s="252"/>
      <c r="AGB63" s="252"/>
      <c r="AGC63" s="252"/>
      <c r="AGD63" s="252"/>
      <c r="AGE63" s="252"/>
      <c r="AGF63" s="252"/>
      <c r="AGG63" s="252"/>
      <c r="AGH63" s="252"/>
      <c r="AGI63" s="252"/>
      <c r="AGJ63" s="252"/>
      <c r="AGK63" s="252"/>
      <c r="AGL63" s="252"/>
      <c r="AGM63" s="252"/>
      <c r="AGN63" s="252"/>
      <c r="AGO63" s="252"/>
      <c r="AGP63" s="252"/>
      <c r="AGQ63" s="252"/>
      <c r="AGR63" s="252"/>
      <c r="AGS63" s="252"/>
      <c r="AGT63" s="252"/>
      <c r="AGU63" s="252"/>
      <c r="AGV63" s="252"/>
      <c r="AGW63" s="252"/>
      <c r="AGX63" s="252"/>
      <c r="AGY63" s="252"/>
      <c r="AGZ63" s="252"/>
      <c r="AHA63" s="252"/>
      <c r="AHB63" s="252"/>
      <c r="AHC63" s="252"/>
      <c r="AHD63" s="252"/>
      <c r="AHE63" s="252"/>
      <c r="AHF63" s="252"/>
      <c r="AHG63" s="252"/>
      <c r="AHH63" s="252"/>
      <c r="AHI63" s="252"/>
      <c r="AHJ63" s="252"/>
      <c r="AHK63" s="252"/>
      <c r="AHL63" s="252"/>
      <c r="AHM63" s="252"/>
      <c r="AHN63" s="252"/>
      <c r="AHO63" s="252"/>
      <c r="AHP63" s="252"/>
      <c r="AHQ63" s="252"/>
      <c r="AHR63" s="252"/>
      <c r="AHS63" s="252"/>
      <c r="AHT63" s="252"/>
      <c r="AHU63" s="252"/>
      <c r="AHV63" s="252"/>
      <c r="AHW63" s="252"/>
      <c r="AHX63" s="252"/>
      <c r="AHY63" s="252"/>
      <c r="AHZ63" s="252"/>
      <c r="AIA63" s="252"/>
      <c r="AIB63" s="252"/>
      <c r="AIC63" s="252"/>
      <c r="AID63" s="252"/>
      <c r="AIE63" s="252"/>
      <c r="AIF63" s="252"/>
      <c r="AIG63" s="252"/>
      <c r="AIH63" s="252"/>
      <c r="AII63" s="252"/>
      <c r="AIJ63" s="252"/>
      <c r="AIK63" s="252"/>
      <c r="AIL63" s="252"/>
      <c r="AIM63" s="252"/>
      <c r="AIN63" s="252"/>
      <c r="AIO63" s="252"/>
      <c r="AIP63" s="252"/>
      <c r="AIQ63" s="252"/>
      <c r="AIR63" s="252"/>
      <c r="AIS63" s="252"/>
      <c r="AIT63" s="252"/>
      <c r="AIU63" s="252"/>
      <c r="AIV63" s="252"/>
      <c r="AIW63" s="252"/>
      <c r="AIX63" s="252"/>
      <c r="AIY63" s="252"/>
      <c r="AIZ63" s="252"/>
      <c r="AJA63" s="252"/>
      <c r="AJB63" s="252"/>
      <c r="AJC63" s="252"/>
      <c r="AJD63" s="252"/>
      <c r="AJE63" s="252"/>
      <c r="AJF63" s="252"/>
      <c r="AJG63" s="252"/>
      <c r="AJH63" s="252"/>
      <c r="AJI63" s="252"/>
      <c r="AJJ63" s="252"/>
      <c r="AJK63" s="252"/>
      <c r="AJL63" s="252"/>
      <c r="AJM63" s="252"/>
      <c r="AJN63" s="252"/>
      <c r="AJO63" s="252"/>
      <c r="AJP63" s="252"/>
      <c r="AJQ63" s="252"/>
      <c r="AJR63" s="252"/>
      <c r="AJS63" s="252"/>
      <c r="AJT63" s="252"/>
      <c r="AJU63" s="252"/>
      <c r="AJV63" s="252"/>
      <c r="AJW63" s="252"/>
      <c r="AJX63" s="252"/>
      <c r="AJY63" s="252"/>
      <c r="AJZ63" s="252"/>
      <c r="AKA63" s="252"/>
      <c r="AKB63" s="252"/>
      <c r="AKC63" s="252"/>
      <c r="AKD63" s="252"/>
      <c r="AKE63" s="252"/>
      <c r="AKF63" s="252"/>
      <c r="AKG63" s="252"/>
      <c r="AKH63" s="252"/>
      <c r="AKI63" s="252"/>
      <c r="AKJ63" s="252"/>
      <c r="AKK63" s="252"/>
      <c r="AKL63" s="252"/>
      <c r="AKM63" s="252"/>
      <c r="AKN63" s="252"/>
      <c r="AKO63" s="252"/>
      <c r="AKP63" s="252"/>
      <c r="AKQ63" s="252"/>
      <c r="AKR63" s="252"/>
      <c r="AKS63" s="252"/>
      <c r="AKT63" s="252"/>
      <c r="AKU63" s="252"/>
      <c r="AKV63" s="252"/>
      <c r="AKW63" s="252"/>
      <c r="AKX63" s="252"/>
      <c r="AKY63" s="252"/>
      <c r="AKZ63" s="252"/>
      <c r="ALA63" s="252"/>
      <c r="ALB63" s="252"/>
      <c r="ALC63" s="252"/>
      <c r="ALD63" s="252"/>
      <c r="ALE63" s="252"/>
      <c r="ALF63" s="252"/>
      <c r="ALG63" s="252"/>
      <c r="ALH63" s="252"/>
      <c r="ALI63" s="252"/>
      <c r="ALJ63" s="252"/>
      <c r="ALK63" s="252"/>
      <c r="ALL63" s="252"/>
      <c r="ALM63" s="252"/>
      <c r="ALN63" s="252"/>
      <c r="ALO63" s="252"/>
      <c r="ALP63" s="252"/>
      <c r="ALQ63" s="252"/>
      <c r="ALR63" s="252"/>
      <c r="ALS63" s="252"/>
      <c r="ALT63" s="252"/>
      <c r="ALU63" s="252"/>
      <c r="ALV63" s="252"/>
      <c r="ALW63" s="252"/>
      <c r="ALX63" s="252"/>
      <c r="ALY63" s="252"/>
      <c r="ALZ63" s="252"/>
      <c r="AMA63" s="252"/>
      <c r="AMB63" s="252"/>
      <c r="AMC63" s="252"/>
      <c r="AMD63" s="252"/>
      <c r="AME63" s="252"/>
      <c r="AMF63" s="252"/>
      <c r="AMG63" s="252"/>
      <c r="AMH63" s="252"/>
      <c r="AMI63" s="252"/>
      <c r="AMJ63" s="252"/>
      <c r="AMK63" s="252"/>
    </row>
    <row r="64" spans="1:1025" s="255" customFormat="1" ht="24.95" customHeight="1" x14ac:dyDescent="0.2">
      <c r="A64" s="901" t="s">
        <v>321</v>
      </c>
      <c r="B64" s="901"/>
      <c r="C64" s="901"/>
      <c r="D64" s="901"/>
      <c r="E64" s="901"/>
      <c r="F64" s="268"/>
      <c r="G64" s="900"/>
      <c r="H64" s="900"/>
      <c r="I64" s="900"/>
      <c r="J64" s="896"/>
      <c r="K64" s="896"/>
      <c r="L64" s="896"/>
      <c r="M64" s="896"/>
      <c r="N64" s="896"/>
      <c r="O64" s="896"/>
      <c r="P64" s="896"/>
      <c r="Q64" s="896"/>
      <c r="R64" s="253"/>
      <c r="S64" s="254"/>
      <c r="T64" s="254"/>
      <c r="U64" s="254"/>
      <c r="V64" s="254"/>
      <c r="W64" s="254"/>
      <c r="X64" s="254"/>
    </row>
    <row r="65" spans="1:1025" s="258" customFormat="1" ht="26.1" customHeight="1" x14ac:dyDescent="0.2">
      <c r="A65" s="855" t="str">
        <f>A10</f>
        <v>ITEM</v>
      </c>
      <c r="B65" s="849" t="str">
        <f>B10</f>
        <v>POSTO DE TRABALHO</v>
      </c>
      <c r="C65" s="846" t="s">
        <v>319</v>
      </c>
      <c r="D65" s="846" t="s">
        <v>320</v>
      </c>
      <c r="E65" s="852" t="s">
        <v>318</v>
      </c>
      <c r="F65" s="846" t="s">
        <v>322</v>
      </c>
      <c r="G65" s="840" t="s">
        <v>243</v>
      </c>
      <c r="H65" s="846" t="s">
        <v>324</v>
      </c>
      <c r="I65" s="846" t="s">
        <v>325</v>
      </c>
      <c r="J65" s="256"/>
      <c r="K65" s="256"/>
      <c r="L65" s="256"/>
      <c r="M65" s="256"/>
      <c r="N65" s="256"/>
      <c r="O65" s="256"/>
      <c r="P65" s="256"/>
      <c r="Q65" s="256"/>
      <c r="R65" s="257"/>
    </row>
    <row r="66" spans="1:1025" s="258" customFormat="1" ht="15" customHeight="1" x14ac:dyDescent="0.2">
      <c r="A66" s="856"/>
      <c r="B66" s="850"/>
      <c r="C66" s="847"/>
      <c r="D66" s="847"/>
      <c r="E66" s="853"/>
      <c r="F66" s="847"/>
      <c r="G66" s="841"/>
      <c r="H66" s="847"/>
      <c r="I66" s="847"/>
      <c r="J66" s="256"/>
      <c r="K66" s="256"/>
      <c r="L66" s="256"/>
      <c r="M66" s="256"/>
      <c r="N66" s="256"/>
      <c r="O66" s="256"/>
      <c r="P66" s="256"/>
      <c r="Q66" s="256"/>
      <c r="R66" s="257"/>
    </row>
    <row r="67" spans="1:1025" s="258" customFormat="1" ht="18" customHeight="1" x14ac:dyDescent="0.2">
      <c r="A67" s="856"/>
      <c r="B67" s="850"/>
      <c r="C67" s="847"/>
      <c r="D67" s="847"/>
      <c r="E67" s="853"/>
      <c r="F67" s="847"/>
      <c r="G67" s="842"/>
      <c r="H67" s="847"/>
      <c r="I67" s="847"/>
      <c r="J67" s="256"/>
      <c r="K67" s="256"/>
      <c r="L67" s="256"/>
      <c r="M67" s="256"/>
      <c r="N67" s="256"/>
      <c r="O67" s="256"/>
      <c r="P67" s="256"/>
      <c r="Q67" s="256"/>
      <c r="R67" s="257"/>
    </row>
    <row r="68" spans="1:1025" s="258" customFormat="1" ht="18" customHeight="1" x14ac:dyDescent="0.2">
      <c r="A68" s="857"/>
      <c r="B68" s="851"/>
      <c r="C68" s="848"/>
      <c r="D68" s="848"/>
      <c r="E68" s="854"/>
      <c r="F68" s="848"/>
      <c r="G68" s="270">
        <f>H18</f>
        <v>0</v>
      </c>
      <c r="H68" s="848"/>
      <c r="I68" s="848"/>
      <c r="J68" s="256"/>
      <c r="K68" s="256"/>
      <c r="L68" s="256"/>
      <c r="M68" s="256"/>
      <c r="N68" s="256"/>
      <c r="O68" s="256"/>
      <c r="P68" s="256"/>
      <c r="Q68" s="256"/>
      <c r="R68" s="257"/>
    </row>
    <row r="69" spans="1:1025" s="5" customFormat="1" ht="15.95" customHeight="1" x14ac:dyDescent="0.2">
      <c r="A69" s="271">
        <f>A11</f>
        <v>1</v>
      </c>
      <c r="B69" s="528" t="str">
        <f>B11</f>
        <v>Engenheiro Civil</v>
      </c>
      <c r="C69" s="532">
        <f>'Postos de Engenheiro'!$I$14</f>
        <v>0</v>
      </c>
      <c r="D69" s="531">
        <f>'Postos de Engenheiro'!$J$14</f>
        <v>0</v>
      </c>
      <c r="E69" s="529">
        <v>1</v>
      </c>
      <c r="F69" s="273">
        <f>ROUND(((IF(C20&gt;0,MAX((C69*(21+E69)*D69)-(6%*C20),0),0))-'Postos de Engenheiro'!I16)/E69,2)</f>
        <v>0</v>
      </c>
      <c r="G69" s="273">
        <f>F69*$G$68</f>
        <v>0</v>
      </c>
      <c r="H69" s="274">
        <f>F69+G69</f>
        <v>0</v>
      </c>
      <c r="I69" s="274">
        <f>H69*E69</f>
        <v>0</v>
      </c>
      <c r="J69" s="516"/>
      <c r="K69" s="516"/>
      <c r="L69" s="516"/>
      <c r="M69" s="516"/>
      <c r="N69" s="516"/>
      <c r="O69" s="516"/>
      <c r="P69" s="516"/>
      <c r="Q69" s="516"/>
      <c r="R69" s="251"/>
      <c r="S69" s="252"/>
      <c r="T69" s="252"/>
      <c r="U69" s="252"/>
      <c r="V69" s="252"/>
      <c r="W69" s="252"/>
      <c r="X69" s="252"/>
      <c r="Y69" s="252"/>
      <c r="Z69" s="252"/>
      <c r="AA69" s="252"/>
      <c r="AB69" s="252"/>
      <c r="AC69" s="252"/>
      <c r="AD69" s="252"/>
      <c r="AE69" s="252"/>
      <c r="AF69" s="252"/>
      <c r="AG69" s="252"/>
      <c r="AH69" s="252"/>
      <c r="AI69" s="252"/>
      <c r="AJ69" s="252"/>
      <c r="AK69" s="252"/>
      <c r="AL69" s="252"/>
      <c r="AM69" s="252"/>
      <c r="AN69" s="252"/>
      <c r="AO69" s="252"/>
      <c r="AP69" s="252"/>
      <c r="AQ69" s="252"/>
      <c r="AR69" s="252"/>
      <c r="AS69" s="252"/>
      <c r="AT69" s="252"/>
      <c r="AU69" s="252"/>
      <c r="AV69" s="252"/>
      <c r="AW69" s="252"/>
      <c r="AX69" s="252"/>
      <c r="AY69" s="252"/>
      <c r="AZ69" s="252"/>
      <c r="BA69" s="252"/>
      <c r="BB69" s="252"/>
      <c r="BC69" s="252"/>
      <c r="BD69" s="252"/>
      <c r="BE69" s="252"/>
      <c r="BF69" s="252"/>
      <c r="BG69" s="252"/>
      <c r="BH69" s="252"/>
      <c r="BI69" s="252"/>
      <c r="BJ69" s="252"/>
      <c r="BK69" s="252"/>
      <c r="BL69" s="252"/>
      <c r="BM69" s="252"/>
      <c r="BN69" s="252"/>
      <c r="BO69" s="252"/>
      <c r="BP69" s="252"/>
      <c r="BQ69" s="252"/>
      <c r="BR69" s="252"/>
      <c r="BS69" s="252"/>
      <c r="BT69" s="252"/>
      <c r="BU69" s="252"/>
      <c r="BV69" s="252"/>
      <c r="BW69" s="252"/>
      <c r="BX69" s="252"/>
      <c r="BY69" s="252"/>
      <c r="BZ69" s="252"/>
      <c r="CA69" s="252"/>
      <c r="CB69" s="252"/>
      <c r="CC69" s="252"/>
      <c r="CD69" s="252"/>
      <c r="CE69" s="252"/>
      <c r="CF69" s="252"/>
      <c r="CG69" s="252"/>
      <c r="CH69" s="252"/>
      <c r="CI69" s="252"/>
      <c r="CJ69" s="252"/>
      <c r="CK69" s="252"/>
      <c r="CL69" s="252"/>
      <c r="CM69" s="252"/>
      <c r="CN69" s="252"/>
      <c r="CO69" s="252"/>
      <c r="CP69" s="252"/>
      <c r="CQ69" s="252"/>
      <c r="CR69" s="252"/>
      <c r="CS69" s="252"/>
      <c r="CT69" s="252"/>
      <c r="CU69" s="252"/>
      <c r="CV69" s="252"/>
      <c r="CW69" s="252"/>
      <c r="CX69" s="252"/>
      <c r="CY69" s="252"/>
      <c r="CZ69" s="252"/>
      <c r="DA69" s="252"/>
      <c r="DB69" s="252"/>
      <c r="DC69" s="252"/>
      <c r="DD69" s="252"/>
      <c r="DE69" s="252"/>
      <c r="DF69" s="252"/>
      <c r="DG69" s="252"/>
      <c r="DH69" s="252"/>
      <c r="DI69" s="252"/>
      <c r="DJ69" s="252"/>
      <c r="DK69" s="252"/>
      <c r="DL69" s="252"/>
      <c r="DM69" s="252"/>
      <c r="DN69" s="252"/>
      <c r="DO69" s="252"/>
      <c r="DP69" s="252"/>
      <c r="DQ69" s="252"/>
      <c r="DR69" s="252"/>
      <c r="DS69" s="252"/>
      <c r="DT69" s="252"/>
      <c r="DU69" s="252"/>
      <c r="DV69" s="252"/>
      <c r="DW69" s="252"/>
      <c r="DX69" s="252"/>
      <c r="DY69" s="252"/>
      <c r="DZ69" s="252"/>
      <c r="EA69" s="252"/>
      <c r="EB69" s="252"/>
      <c r="EC69" s="252"/>
      <c r="ED69" s="252"/>
      <c r="EE69" s="252"/>
      <c r="EF69" s="252"/>
      <c r="EG69" s="252"/>
      <c r="EH69" s="252"/>
      <c r="EI69" s="252"/>
      <c r="EJ69" s="252"/>
      <c r="EK69" s="252"/>
      <c r="EL69" s="252"/>
      <c r="EM69" s="252"/>
      <c r="EN69" s="252"/>
      <c r="EO69" s="252"/>
      <c r="EP69" s="252"/>
      <c r="EQ69" s="252"/>
      <c r="ER69" s="252"/>
      <c r="ES69" s="252"/>
      <c r="ET69" s="252"/>
      <c r="EU69" s="252"/>
      <c r="EV69" s="252"/>
      <c r="EW69" s="252"/>
      <c r="EX69" s="252"/>
      <c r="EY69" s="252"/>
      <c r="EZ69" s="252"/>
      <c r="FA69" s="252"/>
      <c r="FB69" s="252"/>
      <c r="FC69" s="252"/>
      <c r="FD69" s="252"/>
      <c r="FE69" s="252"/>
      <c r="FF69" s="252"/>
      <c r="FG69" s="252"/>
      <c r="FH69" s="252"/>
      <c r="FI69" s="252"/>
      <c r="FJ69" s="252"/>
      <c r="FK69" s="252"/>
      <c r="FL69" s="252"/>
      <c r="FM69" s="252"/>
      <c r="FN69" s="252"/>
      <c r="FO69" s="252"/>
      <c r="FP69" s="252"/>
      <c r="FQ69" s="252"/>
      <c r="FR69" s="252"/>
      <c r="FS69" s="252"/>
      <c r="FT69" s="252"/>
      <c r="FU69" s="252"/>
      <c r="FV69" s="252"/>
      <c r="FW69" s="252"/>
      <c r="FX69" s="252"/>
      <c r="FY69" s="252"/>
      <c r="FZ69" s="252"/>
      <c r="GA69" s="252"/>
      <c r="GB69" s="252"/>
      <c r="GC69" s="252"/>
      <c r="GD69" s="252"/>
      <c r="GE69" s="252"/>
      <c r="GF69" s="252"/>
      <c r="GG69" s="252"/>
      <c r="GH69" s="252"/>
      <c r="GI69" s="252"/>
      <c r="GJ69" s="252"/>
      <c r="GK69" s="252"/>
      <c r="GL69" s="252"/>
      <c r="GM69" s="252"/>
      <c r="GN69" s="252"/>
      <c r="GO69" s="252"/>
      <c r="GP69" s="252"/>
      <c r="GQ69" s="252"/>
      <c r="GR69" s="252"/>
      <c r="GS69" s="252"/>
      <c r="GT69" s="252"/>
      <c r="GU69" s="252"/>
      <c r="GV69" s="252"/>
      <c r="GW69" s="252"/>
      <c r="GX69" s="252"/>
      <c r="GY69" s="252"/>
      <c r="GZ69" s="252"/>
      <c r="HA69" s="252"/>
      <c r="HB69" s="252"/>
      <c r="HC69" s="252"/>
      <c r="HD69" s="252"/>
      <c r="HE69" s="252"/>
      <c r="HF69" s="252"/>
      <c r="HG69" s="252"/>
      <c r="HH69" s="252"/>
      <c r="HI69" s="252"/>
      <c r="HJ69" s="252"/>
      <c r="HK69" s="252"/>
      <c r="HL69" s="252"/>
      <c r="HM69" s="252"/>
      <c r="HN69" s="252"/>
      <c r="HO69" s="252"/>
      <c r="HP69" s="252"/>
      <c r="HQ69" s="252"/>
      <c r="HR69" s="252"/>
      <c r="HS69" s="252"/>
      <c r="HT69" s="252"/>
      <c r="HU69" s="252"/>
      <c r="HV69" s="252"/>
      <c r="HW69" s="252"/>
      <c r="HX69" s="252"/>
      <c r="HY69" s="252"/>
      <c r="HZ69" s="252"/>
      <c r="IA69" s="252"/>
      <c r="IB69" s="252"/>
      <c r="IC69" s="252"/>
      <c r="ID69" s="252"/>
      <c r="IE69" s="252"/>
      <c r="IF69" s="252"/>
      <c r="IG69" s="252"/>
      <c r="IH69" s="252"/>
      <c r="II69" s="252"/>
      <c r="IJ69" s="252"/>
      <c r="IK69" s="252"/>
      <c r="IL69" s="252"/>
      <c r="IM69" s="252"/>
      <c r="IN69" s="252"/>
      <c r="IO69" s="252"/>
      <c r="IP69" s="252"/>
      <c r="IQ69" s="252"/>
      <c r="IR69" s="252"/>
      <c r="IS69" s="252"/>
      <c r="IT69" s="252"/>
      <c r="IU69" s="252"/>
      <c r="IV69" s="252"/>
      <c r="IW69" s="252"/>
      <c r="IX69" s="252"/>
      <c r="IY69" s="252"/>
      <c r="IZ69" s="252"/>
      <c r="JA69" s="252"/>
      <c r="JB69" s="252"/>
      <c r="JC69" s="252"/>
      <c r="JD69" s="252"/>
      <c r="JE69" s="252"/>
      <c r="JF69" s="252"/>
      <c r="JG69" s="252"/>
      <c r="JH69" s="252"/>
      <c r="JI69" s="252"/>
      <c r="JJ69" s="252"/>
      <c r="JK69" s="252"/>
      <c r="JL69" s="252"/>
      <c r="JM69" s="252"/>
      <c r="JN69" s="252"/>
      <c r="JO69" s="252"/>
      <c r="JP69" s="252"/>
      <c r="JQ69" s="252"/>
      <c r="JR69" s="252"/>
      <c r="JS69" s="252"/>
      <c r="JT69" s="252"/>
      <c r="JU69" s="252"/>
      <c r="JV69" s="252"/>
      <c r="JW69" s="252"/>
      <c r="JX69" s="252"/>
      <c r="JY69" s="252"/>
      <c r="JZ69" s="252"/>
      <c r="KA69" s="252"/>
      <c r="KB69" s="252"/>
      <c r="KC69" s="252"/>
      <c r="KD69" s="252"/>
      <c r="KE69" s="252"/>
      <c r="KF69" s="252"/>
      <c r="KG69" s="252"/>
      <c r="KH69" s="252"/>
      <c r="KI69" s="252"/>
      <c r="KJ69" s="252"/>
      <c r="KK69" s="252"/>
      <c r="KL69" s="252"/>
      <c r="KM69" s="252"/>
      <c r="KN69" s="252"/>
      <c r="KO69" s="252"/>
      <c r="KP69" s="252"/>
      <c r="KQ69" s="252"/>
      <c r="KR69" s="252"/>
      <c r="KS69" s="252"/>
      <c r="KT69" s="252"/>
      <c r="KU69" s="252"/>
      <c r="KV69" s="252"/>
      <c r="KW69" s="252"/>
      <c r="KX69" s="252"/>
      <c r="KY69" s="252"/>
      <c r="KZ69" s="252"/>
      <c r="LA69" s="252"/>
      <c r="LB69" s="252"/>
      <c r="LC69" s="252"/>
      <c r="LD69" s="252"/>
      <c r="LE69" s="252"/>
      <c r="LF69" s="252"/>
      <c r="LG69" s="252"/>
      <c r="LH69" s="252"/>
      <c r="LI69" s="252"/>
      <c r="LJ69" s="252"/>
      <c r="LK69" s="252"/>
      <c r="LL69" s="252"/>
      <c r="LM69" s="252"/>
      <c r="LN69" s="252"/>
      <c r="LO69" s="252"/>
      <c r="LP69" s="252"/>
      <c r="LQ69" s="252"/>
      <c r="LR69" s="252"/>
      <c r="LS69" s="252"/>
      <c r="LT69" s="252"/>
      <c r="LU69" s="252"/>
      <c r="LV69" s="252"/>
      <c r="LW69" s="252"/>
      <c r="LX69" s="252"/>
      <c r="LY69" s="252"/>
      <c r="LZ69" s="252"/>
      <c r="MA69" s="252"/>
      <c r="MB69" s="252"/>
      <c r="MC69" s="252"/>
      <c r="MD69" s="252"/>
      <c r="ME69" s="252"/>
      <c r="MF69" s="252"/>
      <c r="MG69" s="252"/>
      <c r="MH69" s="252"/>
      <c r="MI69" s="252"/>
      <c r="MJ69" s="252"/>
      <c r="MK69" s="252"/>
      <c r="ML69" s="252"/>
      <c r="MM69" s="252"/>
      <c r="MN69" s="252"/>
      <c r="MO69" s="252"/>
      <c r="MP69" s="252"/>
      <c r="MQ69" s="252"/>
      <c r="MR69" s="252"/>
      <c r="MS69" s="252"/>
      <c r="MT69" s="252"/>
      <c r="MU69" s="252"/>
      <c r="MV69" s="252"/>
      <c r="MW69" s="252"/>
      <c r="MX69" s="252"/>
      <c r="MY69" s="252"/>
      <c r="MZ69" s="252"/>
      <c r="NA69" s="252"/>
      <c r="NB69" s="252"/>
      <c r="NC69" s="252"/>
      <c r="ND69" s="252"/>
      <c r="NE69" s="252"/>
      <c r="NF69" s="252"/>
      <c r="NG69" s="252"/>
      <c r="NH69" s="252"/>
      <c r="NI69" s="252"/>
      <c r="NJ69" s="252"/>
      <c r="NK69" s="252"/>
      <c r="NL69" s="252"/>
      <c r="NM69" s="252"/>
      <c r="NN69" s="252"/>
      <c r="NO69" s="252"/>
      <c r="NP69" s="252"/>
      <c r="NQ69" s="252"/>
      <c r="NR69" s="252"/>
      <c r="NS69" s="252"/>
      <c r="NT69" s="252"/>
      <c r="NU69" s="252"/>
      <c r="NV69" s="252"/>
      <c r="NW69" s="252"/>
      <c r="NX69" s="252"/>
      <c r="NY69" s="252"/>
      <c r="NZ69" s="252"/>
      <c r="OA69" s="252"/>
      <c r="OB69" s="252"/>
      <c r="OC69" s="252"/>
      <c r="OD69" s="252"/>
      <c r="OE69" s="252"/>
      <c r="OF69" s="252"/>
      <c r="OG69" s="252"/>
      <c r="OH69" s="252"/>
      <c r="OI69" s="252"/>
      <c r="OJ69" s="252"/>
      <c r="OK69" s="252"/>
      <c r="OL69" s="252"/>
      <c r="OM69" s="252"/>
      <c r="ON69" s="252"/>
      <c r="OO69" s="252"/>
      <c r="OP69" s="252"/>
      <c r="OQ69" s="252"/>
      <c r="OR69" s="252"/>
      <c r="OS69" s="252"/>
      <c r="OT69" s="252"/>
      <c r="OU69" s="252"/>
      <c r="OV69" s="252"/>
      <c r="OW69" s="252"/>
      <c r="OX69" s="252"/>
      <c r="OY69" s="252"/>
      <c r="OZ69" s="252"/>
      <c r="PA69" s="252"/>
      <c r="PB69" s="252"/>
      <c r="PC69" s="252"/>
      <c r="PD69" s="252"/>
      <c r="PE69" s="252"/>
      <c r="PF69" s="252"/>
      <c r="PG69" s="252"/>
      <c r="PH69" s="252"/>
      <c r="PI69" s="252"/>
      <c r="PJ69" s="252"/>
      <c r="PK69" s="252"/>
      <c r="PL69" s="252"/>
      <c r="PM69" s="252"/>
      <c r="PN69" s="252"/>
      <c r="PO69" s="252"/>
      <c r="PP69" s="252"/>
      <c r="PQ69" s="252"/>
      <c r="PR69" s="252"/>
      <c r="PS69" s="252"/>
      <c r="PT69" s="252"/>
      <c r="PU69" s="252"/>
      <c r="PV69" s="252"/>
      <c r="PW69" s="252"/>
      <c r="PX69" s="252"/>
      <c r="PY69" s="252"/>
      <c r="PZ69" s="252"/>
      <c r="QA69" s="252"/>
      <c r="QB69" s="252"/>
      <c r="QC69" s="252"/>
      <c r="QD69" s="252"/>
      <c r="QE69" s="252"/>
      <c r="QF69" s="252"/>
      <c r="QG69" s="252"/>
      <c r="QH69" s="252"/>
      <c r="QI69" s="252"/>
      <c r="QJ69" s="252"/>
      <c r="QK69" s="252"/>
      <c r="QL69" s="252"/>
      <c r="QM69" s="252"/>
      <c r="QN69" s="252"/>
      <c r="QO69" s="252"/>
      <c r="QP69" s="252"/>
      <c r="QQ69" s="252"/>
      <c r="QR69" s="252"/>
      <c r="QS69" s="252"/>
      <c r="QT69" s="252"/>
      <c r="QU69" s="252"/>
      <c r="QV69" s="252"/>
      <c r="QW69" s="252"/>
      <c r="QX69" s="252"/>
      <c r="QY69" s="252"/>
      <c r="QZ69" s="252"/>
      <c r="RA69" s="252"/>
      <c r="RB69" s="252"/>
      <c r="RC69" s="252"/>
      <c r="RD69" s="252"/>
      <c r="RE69" s="252"/>
      <c r="RF69" s="252"/>
      <c r="RG69" s="252"/>
      <c r="RH69" s="252"/>
      <c r="RI69" s="252"/>
      <c r="RJ69" s="252"/>
      <c r="RK69" s="252"/>
      <c r="RL69" s="252"/>
      <c r="RM69" s="252"/>
      <c r="RN69" s="252"/>
      <c r="RO69" s="252"/>
      <c r="RP69" s="252"/>
      <c r="RQ69" s="252"/>
      <c r="RR69" s="252"/>
      <c r="RS69" s="252"/>
      <c r="RT69" s="252"/>
      <c r="RU69" s="252"/>
      <c r="RV69" s="252"/>
      <c r="RW69" s="252"/>
      <c r="RX69" s="252"/>
      <c r="RY69" s="252"/>
      <c r="RZ69" s="252"/>
      <c r="SA69" s="252"/>
      <c r="SB69" s="252"/>
      <c r="SC69" s="252"/>
      <c r="SD69" s="252"/>
      <c r="SE69" s="252"/>
      <c r="SF69" s="252"/>
      <c r="SG69" s="252"/>
      <c r="SH69" s="252"/>
      <c r="SI69" s="252"/>
      <c r="SJ69" s="252"/>
      <c r="SK69" s="252"/>
      <c r="SL69" s="252"/>
      <c r="SM69" s="252"/>
      <c r="SN69" s="252"/>
      <c r="SO69" s="252"/>
      <c r="SP69" s="252"/>
      <c r="SQ69" s="252"/>
      <c r="SR69" s="252"/>
      <c r="SS69" s="252"/>
      <c r="ST69" s="252"/>
      <c r="SU69" s="252"/>
      <c r="SV69" s="252"/>
      <c r="SW69" s="252"/>
      <c r="SX69" s="252"/>
      <c r="SY69" s="252"/>
      <c r="SZ69" s="252"/>
      <c r="TA69" s="252"/>
      <c r="TB69" s="252"/>
      <c r="TC69" s="252"/>
      <c r="TD69" s="252"/>
      <c r="TE69" s="252"/>
      <c r="TF69" s="252"/>
      <c r="TG69" s="252"/>
      <c r="TH69" s="252"/>
      <c r="TI69" s="252"/>
      <c r="TJ69" s="252"/>
      <c r="TK69" s="252"/>
      <c r="TL69" s="252"/>
      <c r="TM69" s="252"/>
      <c r="TN69" s="252"/>
      <c r="TO69" s="252"/>
      <c r="TP69" s="252"/>
      <c r="TQ69" s="252"/>
      <c r="TR69" s="252"/>
      <c r="TS69" s="252"/>
      <c r="TT69" s="252"/>
      <c r="TU69" s="252"/>
      <c r="TV69" s="252"/>
      <c r="TW69" s="252"/>
      <c r="TX69" s="252"/>
      <c r="TY69" s="252"/>
      <c r="TZ69" s="252"/>
      <c r="UA69" s="252"/>
      <c r="UB69" s="252"/>
      <c r="UC69" s="252"/>
      <c r="UD69" s="252"/>
      <c r="UE69" s="252"/>
      <c r="UF69" s="252"/>
      <c r="UG69" s="252"/>
      <c r="UH69" s="252"/>
      <c r="UI69" s="252"/>
      <c r="UJ69" s="252"/>
      <c r="UK69" s="252"/>
      <c r="UL69" s="252"/>
      <c r="UM69" s="252"/>
      <c r="UN69" s="252"/>
      <c r="UO69" s="252"/>
      <c r="UP69" s="252"/>
      <c r="UQ69" s="252"/>
      <c r="UR69" s="252"/>
      <c r="US69" s="252"/>
      <c r="UT69" s="252"/>
      <c r="UU69" s="252"/>
      <c r="UV69" s="252"/>
      <c r="UW69" s="252"/>
      <c r="UX69" s="252"/>
      <c r="UY69" s="252"/>
      <c r="UZ69" s="252"/>
      <c r="VA69" s="252"/>
      <c r="VB69" s="252"/>
      <c r="VC69" s="252"/>
      <c r="VD69" s="252"/>
      <c r="VE69" s="252"/>
      <c r="VF69" s="252"/>
      <c r="VG69" s="252"/>
      <c r="VH69" s="252"/>
      <c r="VI69" s="252"/>
      <c r="VJ69" s="252"/>
      <c r="VK69" s="252"/>
      <c r="VL69" s="252"/>
      <c r="VM69" s="252"/>
      <c r="VN69" s="252"/>
      <c r="VO69" s="252"/>
      <c r="VP69" s="252"/>
      <c r="VQ69" s="252"/>
      <c r="VR69" s="252"/>
      <c r="VS69" s="252"/>
      <c r="VT69" s="252"/>
      <c r="VU69" s="252"/>
      <c r="VV69" s="252"/>
      <c r="VW69" s="252"/>
      <c r="VX69" s="252"/>
      <c r="VY69" s="252"/>
      <c r="VZ69" s="252"/>
      <c r="WA69" s="252"/>
      <c r="WB69" s="252"/>
      <c r="WC69" s="252"/>
      <c r="WD69" s="252"/>
      <c r="WE69" s="252"/>
      <c r="WF69" s="252"/>
      <c r="WG69" s="252"/>
      <c r="WH69" s="252"/>
      <c r="WI69" s="252"/>
      <c r="WJ69" s="252"/>
      <c r="WK69" s="252"/>
      <c r="WL69" s="252"/>
      <c r="WM69" s="252"/>
      <c r="WN69" s="252"/>
      <c r="WO69" s="252"/>
      <c r="WP69" s="252"/>
      <c r="WQ69" s="252"/>
      <c r="WR69" s="252"/>
      <c r="WS69" s="252"/>
      <c r="WT69" s="252"/>
      <c r="WU69" s="252"/>
      <c r="WV69" s="252"/>
      <c r="WW69" s="252"/>
      <c r="WX69" s="252"/>
      <c r="WY69" s="252"/>
      <c r="WZ69" s="252"/>
      <c r="XA69" s="252"/>
      <c r="XB69" s="252"/>
      <c r="XC69" s="252"/>
      <c r="XD69" s="252"/>
      <c r="XE69" s="252"/>
      <c r="XF69" s="252"/>
      <c r="XG69" s="252"/>
      <c r="XH69" s="252"/>
      <c r="XI69" s="252"/>
      <c r="XJ69" s="252"/>
      <c r="XK69" s="252"/>
      <c r="XL69" s="252"/>
      <c r="XM69" s="252"/>
      <c r="XN69" s="252"/>
      <c r="XO69" s="252"/>
      <c r="XP69" s="252"/>
      <c r="XQ69" s="252"/>
      <c r="XR69" s="252"/>
      <c r="XS69" s="252"/>
      <c r="XT69" s="252"/>
      <c r="XU69" s="252"/>
      <c r="XV69" s="252"/>
      <c r="XW69" s="252"/>
      <c r="XX69" s="252"/>
      <c r="XY69" s="252"/>
      <c r="XZ69" s="252"/>
      <c r="YA69" s="252"/>
      <c r="YB69" s="252"/>
      <c r="YC69" s="252"/>
      <c r="YD69" s="252"/>
      <c r="YE69" s="252"/>
      <c r="YF69" s="252"/>
      <c r="YG69" s="252"/>
      <c r="YH69" s="252"/>
      <c r="YI69" s="252"/>
      <c r="YJ69" s="252"/>
      <c r="YK69" s="252"/>
      <c r="YL69" s="252"/>
      <c r="YM69" s="252"/>
      <c r="YN69" s="252"/>
      <c r="YO69" s="252"/>
      <c r="YP69" s="252"/>
      <c r="YQ69" s="252"/>
      <c r="YR69" s="252"/>
      <c r="YS69" s="252"/>
      <c r="YT69" s="252"/>
      <c r="YU69" s="252"/>
      <c r="YV69" s="252"/>
      <c r="YW69" s="252"/>
      <c r="YX69" s="252"/>
      <c r="YY69" s="252"/>
      <c r="YZ69" s="252"/>
      <c r="ZA69" s="252"/>
      <c r="ZB69" s="252"/>
      <c r="ZC69" s="252"/>
      <c r="ZD69" s="252"/>
      <c r="ZE69" s="252"/>
      <c r="ZF69" s="252"/>
      <c r="ZG69" s="252"/>
      <c r="ZH69" s="252"/>
      <c r="ZI69" s="252"/>
      <c r="ZJ69" s="252"/>
      <c r="ZK69" s="252"/>
      <c r="ZL69" s="252"/>
      <c r="ZM69" s="252"/>
      <c r="ZN69" s="252"/>
      <c r="ZO69" s="252"/>
      <c r="ZP69" s="252"/>
      <c r="ZQ69" s="252"/>
      <c r="ZR69" s="252"/>
      <c r="ZS69" s="252"/>
      <c r="ZT69" s="252"/>
      <c r="ZU69" s="252"/>
      <c r="ZV69" s="252"/>
      <c r="ZW69" s="252"/>
      <c r="ZX69" s="252"/>
      <c r="ZY69" s="252"/>
      <c r="ZZ69" s="252"/>
      <c r="AAA69" s="252"/>
      <c r="AAB69" s="252"/>
      <c r="AAC69" s="252"/>
      <c r="AAD69" s="252"/>
      <c r="AAE69" s="252"/>
      <c r="AAF69" s="252"/>
      <c r="AAG69" s="252"/>
      <c r="AAH69" s="252"/>
      <c r="AAI69" s="252"/>
      <c r="AAJ69" s="252"/>
      <c r="AAK69" s="252"/>
      <c r="AAL69" s="252"/>
      <c r="AAM69" s="252"/>
      <c r="AAN69" s="252"/>
      <c r="AAO69" s="252"/>
      <c r="AAP69" s="252"/>
      <c r="AAQ69" s="252"/>
      <c r="AAR69" s="252"/>
      <c r="AAS69" s="252"/>
      <c r="AAT69" s="252"/>
      <c r="AAU69" s="252"/>
      <c r="AAV69" s="252"/>
      <c r="AAW69" s="252"/>
      <c r="AAX69" s="252"/>
      <c r="AAY69" s="252"/>
      <c r="AAZ69" s="252"/>
      <c r="ABA69" s="252"/>
      <c r="ABB69" s="252"/>
      <c r="ABC69" s="252"/>
      <c r="ABD69" s="252"/>
      <c r="ABE69" s="252"/>
      <c r="ABF69" s="252"/>
      <c r="ABG69" s="252"/>
      <c r="ABH69" s="252"/>
      <c r="ABI69" s="252"/>
      <c r="ABJ69" s="252"/>
      <c r="ABK69" s="252"/>
      <c r="ABL69" s="252"/>
      <c r="ABM69" s="252"/>
      <c r="ABN69" s="252"/>
      <c r="ABO69" s="252"/>
      <c r="ABP69" s="252"/>
      <c r="ABQ69" s="252"/>
      <c r="ABR69" s="252"/>
      <c r="ABS69" s="252"/>
      <c r="ABT69" s="252"/>
      <c r="ABU69" s="252"/>
      <c r="ABV69" s="252"/>
      <c r="ABW69" s="252"/>
      <c r="ABX69" s="252"/>
      <c r="ABY69" s="252"/>
      <c r="ABZ69" s="252"/>
      <c r="ACA69" s="252"/>
      <c r="ACB69" s="252"/>
      <c r="ACC69" s="252"/>
      <c r="ACD69" s="252"/>
      <c r="ACE69" s="252"/>
      <c r="ACF69" s="252"/>
      <c r="ACG69" s="252"/>
      <c r="ACH69" s="252"/>
      <c r="ACI69" s="252"/>
      <c r="ACJ69" s="252"/>
      <c r="ACK69" s="252"/>
      <c r="ACL69" s="252"/>
      <c r="ACM69" s="252"/>
      <c r="ACN69" s="252"/>
      <c r="ACO69" s="252"/>
      <c r="ACP69" s="252"/>
      <c r="ACQ69" s="252"/>
      <c r="ACR69" s="252"/>
      <c r="ACS69" s="252"/>
      <c r="ACT69" s="252"/>
      <c r="ACU69" s="252"/>
      <c r="ACV69" s="252"/>
      <c r="ACW69" s="252"/>
      <c r="ACX69" s="252"/>
      <c r="ACY69" s="252"/>
      <c r="ACZ69" s="252"/>
      <c r="ADA69" s="252"/>
      <c r="ADB69" s="252"/>
      <c r="ADC69" s="252"/>
      <c r="ADD69" s="252"/>
      <c r="ADE69" s="252"/>
      <c r="ADF69" s="252"/>
      <c r="ADG69" s="252"/>
      <c r="ADH69" s="252"/>
      <c r="ADI69" s="252"/>
      <c r="ADJ69" s="252"/>
      <c r="ADK69" s="252"/>
      <c r="ADL69" s="252"/>
      <c r="ADM69" s="252"/>
      <c r="ADN69" s="252"/>
      <c r="ADO69" s="252"/>
      <c r="ADP69" s="252"/>
      <c r="ADQ69" s="252"/>
      <c r="ADR69" s="252"/>
      <c r="ADS69" s="252"/>
      <c r="ADT69" s="252"/>
      <c r="ADU69" s="252"/>
      <c r="ADV69" s="252"/>
      <c r="ADW69" s="252"/>
      <c r="ADX69" s="252"/>
      <c r="ADY69" s="252"/>
      <c r="ADZ69" s="252"/>
      <c r="AEA69" s="252"/>
      <c r="AEB69" s="252"/>
      <c r="AEC69" s="252"/>
      <c r="AED69" s="252"/>
      <c r="AEE69" s="252"/>
      <c r="AEF69" s="252"/>
      <c r="AEG69" s="252"/>
      <c r="AEH69" s="252"/>
      <c r="AEI69" s="252"/>
      <c r="AEJ69" s="252"/>
      <c r="AEK69" s="252"/>
      <c r="AEL69" s="252"/>
      <c r="AEM69" s="252"/>
      <c r="AEN69" s="252"/>
      <c r="AEO69" s="252"/>
      <c r="AEP69" s="252"/>
      <c r="AEQ69" s="252"/>
      <c r="AER69" s="252"/>
      <c r="AES69" s="252"/>
      <c r="AET69" s="252"/>
      <c r="AEU69" s="252"/>
      <c r="AEV69" s="252"/>
      <c r="AEW69" s="252"/>
      <c r="AEX69" s="252"/>
      <c r="AEY69" s="252"/>
      <c r="AEZ69" s="252"/>
      <c r="AFA69" s="252"/>
      <c r="AFB69" s="252"/>
      <c r="AFC69" s="252"/>
      <c r="AFD69" s="252"/>
      <c r="AFE69" s="252"/>
      <c r="AFF69" s="252"/>
      <c r="AFG69" s="252"/>
      <c r="AFH69" s="252"/>
      <c r="AFI69" s="252"/>
      <c r="AFJ69" s="252"/>
      <c r="AFK69" s="252"/>
      <c r="AFL69" s="252"/>
      <c r="AFM69" s="252"/>
      <c r="AFN69" s="252"/>
      <c r="AFO69" s="252"/>
      <c r="AFP69" s="252"/>
      <c r="AFQ69" s="252"/>
      <c r="AFR69" s="252"/>
      <c r="AFS69" s="252"/>
      <c r="AFT69" s="252"/>
      <c r="AFU69" s="252"/>
      <c r="AFV69" s="252"/>
      <c r="AFW69" s="252"/>
      <c r="AFX69" s="252"/>
      <c r="AFY69" s="252"/>
      <c r="AFZ69" s="252"/>
      <c r="AGA69" s="252"/>
      <c r="AGB69" s="252"/>
      <c r="AGC69" s="252"/>
      <c r="AGD69" s="252"/>
      <c r="AGE69" s="252"/>
      <c r="AGF69" s="252"/>
      <c r="AGG69" s="252"/>
      <c r="AGH69" s="252"/>
      <c r="AGI69" s="252"/>
      <c r="AGJ69" s="252"/>
      <c r="AGK69" s="252"/>
      <c r="AGL69" s="252"/>
      <c r="AGM69" s="252"/>
      <c r="AGN69" s="252"/>
      <c r="AGO69" s="252"/>
      <c r="AGP69" s="252"/>
      <c r="AGQ69" s="252"/>
      <c r="AGR69" s="252"/>
      <c r="AGS69" s="252"/>
      <c r="AGT69" s="252"/>
      <c r="AGU69" s="252"/>
      <c r="AGV69" s="252"/>
      <c r="AGW69" s="252"/>
      <c r="AGX69" s="252"/>
      <c r="AGY69" s="252"/>
      <c r="AGZ69" s="252"/>
      <c r="AHA69" s="252"/>
      <c r="AHB69" s="252"/>
      <c r="AHC69" s="252"/>
      <c r="AHD69" s="252"/>
      <c r="AHE69" s="252"/>
      <c r="AHF69" s="252"/>
      <c r="AHG69" s="252"/>
      <c r="AHH69" s="252"/>
      <c r="AHI69" s="252"/>
      <c r="AHJ69" s="252"/>
      <c r="AHK69" s="252"/>
      <c r="AHL69" s="252"/>
      <c r="AHM69" s="252"/>
      <c r="AHN69" s="252"/>
      <c r="AHO69" s="252"/>
      <c r="AHP69" s="252"/>
      <c r="AHQ69" s="252"/>
      <c r="AHR69" s="252"/>
      <c r="AHS69" s="252"/>
      <c r="AHT69" s="252"/>
      <c r="AHU69" s="252"/>
      <c r="AHV69" s="252"/>
      <c r="AHW69" s="252"/>
      <c r="AHX69" s="252"/>
      <c r="AHY69" s="252"/>
      <c r="AHZ69" s="252"/>
      <c r="AIA69" s="252"/>
      <c r="AIB69" s="252"/>
      <c r="AIC69" s="252"/>
      <c r="AID69" s="252"/>
      <c r="AIE69" s="252"/>
      <c r="AIF69" s="252"/>
      <c r="AIG69" s="252"/>
      <c r="AIH69" s="252"/>
      <c r="AII69" s="252"/>
      <c r="AIJ69" s="252"/>
      <c r="AIK69" s="252"/>
      <c r="AIL69" s="252"/>
      <c r="AIM69" s="252"/>
      <c r="AIN69" s="252"/>
      <c r="AIO69" s="252"/>
      <c r="AIP69" s="252"/>
      <c r="AIQ69" s="252"/>
      <c r="AIR69" s="252"/>
      <c r="AIS69" s="252"/>
      <c r="AIT69" s="252"/>
      <c r="AIU69" s="252"/>
      <c r="AIV69" s="252"/>
      <c r="AIW69" s="252"/>
      <c r="AIX69" s="252"/>
      <c r="AIY69" s="252"/>
      <c r="AIZ69" s="252"/>
      <c r="AJA69" s="252"/>
      <c r="AJB69" s="252"/>
      <c r="AJC69" s="252"/>
      <c r="AJD69" s="252"/>
      <c r="AJE69" s="252"/>
      <c r="AJF69" s="252"/>
      <c r="AJG69" s="252"/>
      <c r="AJH69" s="252"/>
      <c r="AJI69" s="252"/>
      <c r="AJJ69" s="252"/>
      <c r="AJK69" s="252"/>
      <c r="AJL69" s="252"/>
      <c r="AJM69" s="252"/>
      <c r="AJN69" s="252"/>
      <c r="AJO69" s="252"/>
      <c r="AJP69" s="252"/>
      <c r="AJQ69" s="252"/>
      <c r="AJR69" s="252"/>
      <c r="AJS69" s="252"/>
      <c r="AJT69" s="252"/>
      <c r="AJU69" s="252"/>
      <c r="AJV69" s="252"/>
      <c r="AJW69" s="252"/>
      <c r="AJX69" s="252"/>
      <c r="AJY69" s="252"/>
      <c r="AJZ69" s="252"/>
      <c r="AKA69" s="252"/>
      <c r="AKB69" s="252"/>
      <c r="AKC69" s="252"/>
      <c r="AKD69" s="252"/>
      <c r="AKE69" s="252"/>
      <c r="AKF69" s="252"/>
      <c r="AKG69" s="252"/>
      <c r="AKH69" s="252"/>
      <c r="AKI69" s="252"/>
      <c r="AKJ69" s="252"/>
      <c r="AKK69" s="252"/>
      <c r="AKL69" s="252"/>
      <c r="AKM69" s="252"/>
      <c r="AKN69" s="252"/>
      <c r="AKO69" s="252"/>
      <c r="AKP69" s="252"/>
      <c r="AKQ69" s="252"/>
      <c r="AKR69" s="252"/>
      <c r="AKS69" s="252"/>
      <c r="AKT69" s="252"/>
      <c r="AKU69" s="252"/>
      <c r="AKV69" s="252"/>
      <c r="AKW69" s="252"/>
      <c r="AKX69" s="252"/>
      <c r="AKY69" s="252"/>
      <c r="AKZ69" s="252"/>
      <c r="ALA69" s="252"/>
      <c r="ALB69" s="252"/>
      <c r="ALC69" s="252"/>
      <c r="ALD69" s="252"/>
      <c r="ALE69" s="252"/>
      <c r="ALF69" s="252"/>
      <c r="ALG69" s="252"/>
      <c r="ALH69" s="252"/>
      <c r="ALI69" s="252"/>
      <c r="ALJ69" s="252"/>
      <c r="ALK69" s="252"/>
      <c r="ALL69" s="252"/>
      <c r="ALM69" s="252"/>
      <c r="ALN69" s="252"/>
      <c r="ALO69" s="252"/>
      <c r="ALP69" s="252"/>
      <c r="ALQ69" s="252"/>
      <c r="ALR69" s="252"/>
      <c r="ALS69" s="252"/>
      <c r="ALT69" s="252"/>
      <c r="ALU69" s="252"/>
      <c r="ALV69" s="252"/>
      <c r="ALW69" s="252"/>
      <c r="ALX69" s="252"/>
      <c r="ALY69" s="252"/>
      <c r="ALZ69" s="252"/>
      <c r="AMA69" s="252"/>
      <c r="AMB69" s="252"/>
      <c r="AMC69" s="252"/>
      <c r="AMD69" s="252"/>
      <c r="AME69" s="252"/>
      <c r="AMF69" s="252"/>
      <c r="AMG69" s="252"/>
      <c r="AMH69" s="252"/>
      <c r="AMI69" s="252"/>
      <c r="AMJ69" s="252"/>
      <c r="AMK69" s="252"/>
    </row>
    <row r="70" spans="1:1025" s="5" customFormat="1" ht="15.95" customHeight="1" x14ac:dyDescent="0.2">
      <c r="A70" s="271">
        <f>A12</f>
        <v>2</v>
      </c>
      <c r="B70" s="528" t="str">
        <f>B12</f>
        <v>Engenheiro Civil com especialização em Segurança do Trabalho</v>
      </c>
      <c r="C70" s="532">
        <f>'Postos de Engenheiro'!$I$14</f>
        <v>0</v>
      </c>
      <c r="D70" s="531">
        <f>'Postos de Engenheiro'!$J$14</f>
        <v>0</v>
      </c>
      <c r="E70" s="529">
        <v>1</v>
      </c>
      <c r="F70" s="273">
        <f>ROUND(((IF(C21&gt;0,MAX((C70*(21+E70)*D70)-(6%*C21),0),0))-'Postos de Engenheiro'!I17)/E70,2)</f>
        <v>0</v>
      </c>
      <c r="G70" s="273">
        <f>F70*$G$68</f>
        <v>0</v>
      </c>
      <c r="H70" s="274">
        <f t="shared" ref="H70:H72" si="19">F70+G70</f>
        <v>0</v>
      </c>
      <c r="I70" s="274">
        <f t="shared" ref="I70:I72" si="20">H70*E70</f>
        <v>0</v>
      </c>
      <c r="J70" s="516"/>
      <c r="K70" s="516"/>
      <c r="L70" s="516"/>
      <c r="M70" s="516"/>
      <c r="N70" s="516"/>
      <c r="O70" s="516"/>
      <c r="P70" s="516"/>
      <c r="Q70" s="516"/>
      <c r="R70" s="251"/>
      <c r="S70" s="252"/>
      <c r="T70" s="252"/>
      <c r="U70" s="252"/>
      <c r="V70" s="252"/>
      <c r="W70" s="252"/>
      <c r="X70" s="252"/>
      <c r="Y70" s="252"/>
      <c r="Z70" s="252"/>
      <c r="AA70" s="252"/>
      <c r="AB70" s="252"/>
      <c r="AC70" s="252"/>
      <c r="AD70" s="252"/>
      <c r="AE70" s="252"/>
      <c r="AF70" s="252"/>
      <c r="AG70" s="252"/>
      <c r="AH70" s="252"/>
      <c r="AI70" s="252"/>
      <c r="AJ70" s="252"/>
      <c r="AK70" s="252"/>
      <c r="AL70" s="252"/>
      <c r="AM70" s="252"/>
      <c r="AN70" s="252"/>
      <c r="AO70" s="252"/>
      <c r="AP70" s="252"/>
      <c r="AQ70" s="252"/>
      <c r="AR70" s="252"/>
      <c r="AS70" s="252"/>
      <c r="AT70" s="252"/>
      <c r="AU70" s="252"/>
      <c r="AV70" s="252"/>
      <c r="AW70" s="252"/>
      <c r="AX70" s="252"/>
      <c r="AY70" s="252"/>
      <c r="AZ70" s="252"/>
      <c r="BA70" s="252"/>
      <c r="BB70" s="252"/>
      <c r="BC70" s="252"/>
      <c r="BD70" s="252"/>
      <c r="BE70" s="252"/>
      <c r="BF70" s="252"/>
      <c r="BG70" s="252"/>
      <c r="BH70" s="252"/>
      <c r="BI70" s="252"/>
      <c r="BJ70" s="252"/>
      <c r="BK70" s="252"/>
      <c r="BL70" s="252"/>
      <c r="BM70" s="252"/>
      <c r="BN70" s="252"/>
      <c r="BO70" s="252"/>
      <c r="BP70" s="252"/>
      <c r="BQ70" s="252"/>
      <c r="BR70" s="252"/>
      <c r="BS70" s="252"/>
      <c r="BT70" s="252"/>
      <c r="BU70" s="252"/>
      <c r="BV70" s="252"/>
      <c r="BW70" s="252"/>
      <c r="BX70" s="252"/>
      <c r="BY70" s="252"/>
      <c r="BZ70" s="252"/>
      <c r="CA70" s="252"/>
      <c r="CB70" s="252"/>
      <c r="CC70" s="252"/>
      <c r="CD70" s="252"/>
      <c r="CE70" s="252"/>
      <c r="CF70" s="252"/>
      <c r="CG70" s="252"/>
      <c r="CH70" s="252"/>
      <c r="CI70" s="252"/>
      <c r="CJ70" s="252"/>
      <c r="CK70" s="252"/>
      <c r="CL70" s="252"/>
      <c r="CM70" s="252"/>
      <c r="CN70" s="252"/>
      <c r="CO70" s="252"/>
      <c r="CP70" s="252"/>
      <c r="CQ70" s="252"/>
      <c r="CR70" s="252"/>
      <c r="CS70" s="252"/>
      <c r="CT70" s="252"/>
      <c r="CU70" s="252"/>
      <c r="CV70" s="252"/>
      <c r="CW70" s="252"/>
      <c r="CX70" s="252"/>
      <c r="CY70" s="252"/>
      <c r="CZ70" s="252"/>
      <c r="DA70" s="252"/>
      <c r="DB70" s="252"/>
      <c r="DC70" s="252"/>
      <c r="DD70" s="252"/>
      <c r="DE70" s="252"/>
      <c r="DF70" s="252"/>
      <c r="DG70" s="252"/>
      <c r="DH70" s="252"/>
      <c r="DI70" s="252"/>
      <c r="DJ70" s="252"/>
      <c r="DK70" s="252"/>
      <c r="DL70" s="252"/>
      <c r="DM70" s="252"/>
      <c r="DN70" s="252"/>
      <c r="DO70" s="252"/>
      <c r="DP70" s="252"/>
      <c r="DQ70" s="252"/>
      <c r="DR70" s="252"/>
      <c r="DS70" s="252"/>
      <c r="DT70" s="252"/>
      <c r="DU70" s="252"/>
      <c r="DV70" s="252"/>
      <c r="DW70" s="252"/>
      <c r="DX70" s="252"/>
      <c r="DY70" s="252"/>
      <c r="DZ70" s="252"/>
      <c r="EA70" s="252"/>
      <c r="EB70" s="252"/>
      <c r="EC70" s="252"/>
      <c r="ED70" s="252"/>
      <c r="EE70" s="252"/>
      <c r="EF70" s="252"/>
      <c r="EG70" s="252"/>
      <c r="EH70" s="252"/>
      <c r="EI70" s="252"/>
      <c r="EJ70" s="252"/>
      <c r="EK70" s="252"/>
      <c r="EL70" s="252"/>
      <c r="EM70" s="252"/>
      <c r="EN70" s="252"/>
      <c r="EO70" s="252"/>
      <c r="EP70" s="252"/>
      <c r="EQ70" s="252"/>
      <c r="ER70" s="252"/>
      <c r="ES70" s="252"/>
      <c r="ET70" s="252"/>
      <c r="EU70" s="252"/>
      <c r="EV70" s="252"/>
      <c r="EW70" s="252"/>
      <c r="EX70" s="252"/>
      <c r="EY70" s="252"/>
      <c r="EZ70" s="252"/>
      <c r="FA70" s="252"/>
      <c r="FB70" s="252"/>
      <c r="FC70" s="252"/>
      <c r="FD70" s="252"/>
      <c r="FE70" s="252"/>
      <c r="FF70" s="252"/>
      <c r="FG70" s="252"/>
      <c r="FH70" s="252"/>
      <c r="FI70" s="252"/>
      <c r="FJ70" s="252"/>
      <c r="FK70" s="252"/>
      <c r="FL70" s="252"/>
      <c r="FM70" s="252"/>
      <c r="FN70" s="252"/>
      <c r="FO70" s="252"/>
      <c r="FP70" s="252"/>
      <c r="FQ70" s="252"/>
      <c r="FR70" s="252"/>
      <c r="FS70" s="252"/>
      <c r="FT70" s="252"/>
      <c r="FU70" s="252"/>
      <c r="FV70" s="252"/>
      <c r="FW70" s="252"/>
      <c r="FX70" s="252"/>
      <c r="FY70" s="252"/>
      <c r="FZ70" s="252"/>
      <c r="GA70" s="252"/>
      <c r="GB70" s="252"/>
      <c r="GC70" s="252"/>
      <c r="GD70" s="252"/>
      <c r="GE70" s="252"/>
      <c r="GF70" s="252"/>
      <c r="GG70" s="252"/>
      <c r="GH70" s="252"/>
      <c r="GI70" s="252"/>
      <c r="GJ70" s="252"/>
      <c r="GK70" s="252"/>
      <c r="GL70" s="252"/>
      <c r="GM70" s="252"/>
      <c r="GN70" s="252"/>
      <c r="GO70" s="252"/>
      <c r="GP70" s="252"/>
      <c r="GQ70" s="252"/>
      <c r="GR70" s="252"/>
      <c r="GS70" s="252"/>
      <c r="GT70" s="252"/>
      <c r="GU70" s="252"/>
      <c r="GV70" s="252"/>
      <c r="GW70" s="252"/>
      <c r="GX70" s="252"/>
      <c r="GY70" s="252"/>
      <c r="GZ70" s="252"/>
      <c r="HA70" s="252"/>
      <c r="HB70" s="252"/>
      <c r="HC70" s="252"/>
      <c r="HD70" s="252"/>
      <c r="HE70" s="252"/>
      <c r="HF70" s="252"/>
      <c r="HG70" s="252"/>
      <c r="HH70" s="252"/>
      <c r="HI70" s="252"/>
      <c r="HJ70" s="252"/>
      <c r="HK70" s="252"/>
      <c r="HL70" s="252"/>
      <c r="HM70" s="252"/>
      <c r="HN70" s="252"/>
      <c r="HO70" s="252"/>
      <c r="HP70" s="252"/>
      <c r="HQ70" s="252"/>
      <c r="HR70" s="252"/>
      <c r="HS70" s="252"/>
      <c r="HT70" s="252"/>
      <c r="HU70" s="252"/>
      <c r="HV70" s="252"/>
      <c r="HW70" s="252"/>
      <c r="HX70" s="252"/>
      <c r="HY70" s="252"/>
      <c r="HZ70" s="252"/>
      <c r="IA70" s="252"/>
      <c r="IB70" s="252"/>
      <c r="IC70" s="252"/>
      <c r="ID70" s="252"/>
      <c r="IE70" s="252"/>
      <c r="IF70" s="252"/>
      <c r="IG70" s="252"/>
      <c r="IH70" s="252"/>
      <c r="II70" s="252"/>
      <c r="IJ70" s="252"/>
      <c r="IK70" s="252"/>
      <c r="IL70" s="252"/>
      <c r="IM70" s="252"/>
      <c r="IN70" s="252"/>
      <c r="IO70" s="252"/>
      <c r="IP70" s="252"/>
      <c r="IQ70" s="252"/>
      <c r="IR70" s="252"/>
      <c r="IS70" s="252"/>
      <c r="IT70" s="252"/>
      <c r="IU70" s="252"/>
      <c r="IV70" s="252"/>
      <c r="IW70" s="252"/>
      <c r="IX70" s="252"/>
      <c r="IY70" s="252"/>
      <c r="IZ70" s="252"/>
      <c r="JA70" s="252"/>
      <c r="JB70" s="252"/>
      <c r="JC70" s="252"/>
      <c r="JD70" s="252"/>
      <c r="JE70" s="252"/>
      <c r="JF70" s="252"/>
      <c r="JG70" s="252"/>
      <c r="JH70" s="252"/>
      <c r="JI70" s="252"/>
      <c r="JJ70" s="252"/>
      <c r="JK70" s="252"/>
      <c r="JL70" s="252"/>
      <c r="JM70" s="252"/>
      <c r="JN70" s="252"/>
      <c r="JO70" s="252"/>
      <c r="JP70" s="252"/>
      <c r="JQ70" s="252"/>
      <c r="JR70" s="252"/>
      <c r="JS70" s="252"/>
      <c r="JT70" s="252"/>
      <c r="JU70" s="252"/>
      <c r="JV70" s="252"/>
      <c r="JW70" s="252"/>
      <c r="JX70" s="252"/>
      <c r="JY70" s="252"/>
      <c r="JZ70" s="252"/>
      <c r="KA70" s="252"/>
      <c r="KB70" s="252"/>
      <c r="KC70" s="252"/>
      <c r="KD70" s="252"/>
      <c r="KE70" s="252"/>
      <c r="KF70" s="252"/>
      <c r="KG70" s="252"/>
      <c r="KH70" s="252"/>
      <c r="KI70" s="252"/>
      <c r="KJ70" s="252"/>
      <c r="KK70" s="252"/>
      <c r="KL70" s="252"/>
      <c r="KM70" s="252"/>
      <c r="KN70" s="252"/>
      <c r="KO70" s="252"/>
      <c r="KP70" s="252"/>
      <c r="KQ70" s="252"/>
      <c r="KR70" s="252"/>
      <c r="KS70" s="252"/>
      <c r="KT70" s="252"/>
      <c r="KU70" s="252"/>
      <c r="KV70" s="252"/>
      <c r="KW70" s="252"/>
      <c r="KX70" s="252"/>
      <c r="KY70" s="252"/>
      <c r="KZ70" s="252"/>
      <c r="LA70" s="252"/>
      <c r="LB70" s="252"/>
      <c r="LC70" s="252"/>
      <c r="LD70" s="252"/>
      <c r="LE70" s="252"/>
      <c r="LF70" s="252"/>
      <c r="LG70" s="252"/>
      <c r="LH70" s="252"/>
      <c r="LI70" s="252"/>
      <c r="LJ70" s="252"/>
      <c r="LK70" s="252"/>
      <c r="LL70" s="252"/>
      <c r="LM70" s="252"/>
      <c r="LN70" s="252"/>
      <c r="LO70" s="252"/>
      <c r="LP70" s="252"/>
      <c r="LQ70" s="252"/>
      <c r="LR70" s="252"/>
      <c r="LS70" s="252"/>
      <c r="LT70" s="252"/>
      <c r="LU70" s="252"/>
      <c r="LV70" s="252"/>
      <c r="LW70" s="252"/>
      <c r="LX70" s="252"/>
      <c r="LY70" s="252"/>
      <c r="LZ70" s="252"/>
      <c r="MA70" s="252"/>
      <c r="MB70" s="252"/>
      <c r="MC70" s="252"/>
      <c r="MD70" s="252"/>
      <c r="ME70" s="252"/>
      <c r="MF70" s="252"/>
      <c r="MG70" s="252"/>
      <c r="MH70" s="252"/>
      <c r="MI70" s="252"/>
      <c r="MJ70" s="252"/>
      <c r="MK70" s="252"/>
      <c r="ML70" s="252"/>
      <c r="MM70" s="252"/>
      <c r="MN70" s="252"/>
      <c r="MO70" s="252"/>
      <c r="MP70" s="252"/>
      <c r="MQ70" s="252"/>
      <c r="MR70" s="252"/>
      <c r="MS70" s="252"/>
      <c r="MT70" s="252"/>
      <c r="MU70" s="252"/>
      <c r="MV70" s="252"/>
      <c r="MW70" s="252"/>
      <c r="MX70" s="252"/>
      <c r="MY70" s="252"/>
      <c r="MZ70" s="252"/>
      <c r="NA70" s="252"/>
      <c r="NB70" s="252"/>
      <c r="NC70" s="252"/>
      <c r="ND70" s="252"/>
      <c r="NE70" s="252"/>
      <c r="NF70" s="252"/>
      <c r="NG70" s="252"/>
      <c r="NH70" s="252"/>
      <c r="NI70" s="252"/>
      <c r="NJ70" s="252"/>
      <c r="NK70" s="252"/>
      <c r="NL70" s="252"/>
      <c r="NM70" s="252"/>
      <c r="NN70" s="252"/>
      <c r="NO70" s="252"/>
      <c r="NP70" s="252"/>
      <c r="NQ70" s="252"/>
      <c r="NR70" s="252"/>
      <c r="NS70" s="252"/>
      <c r="NT70" s="252"/>
      <c r="NU70" s="252"/>
      <c r="NV70" s="252"/>
      <c r="NW70" s="252"/>
      <c r="NX70" s="252"/>
      <c r="NY70" s="252"/>
      <c r="NZ70" s="252"/>
      <c r="OA70" s="252"/>
      <c r="OB70" s="252"/>
      <c r="OC70" s="252"/>
      <c r="OD70" s="252"/>
      <c r="OE70" s="252"/>
      <c r="OF70" s="252"/>
      <c r="OG70" s="252"/>
      <c r="OH70" s="252"/>
      <c r="OI70" s="252"/>
      <c r="OJ70" s="252"/>
      <c r="OK70" s="252"/>
      <c r="OL70" s="252"/>
      <c r="OM70" s="252"/>
      <c r="ON70" s="252"/>
      <c r="OO70" s="252"/>
      <c r="OP70" s="252"/>
      <c r="OQ70" s="252"/>
      <c r="OR70" s="252"/>
      <c r="OS70" s="252"/>
      <c r="OT70" s="252"/>
      <c r="OU70" s="252"/>
      <c r="OV70" s="252"/>
      <c r="OW70" s="252"/>
      <c r="OX70" s="252"/>
      <c r="OY70" s="252"/>
      <c r="OZ70" s="252"/>
      <c r="PA70" s="252"/>
      <c r="PB70" s="252"/>
      <c r="PC70" s="252"/>
      <c r="PD70" s="252"/>
      <c r="PE70" s="252"/>
      <c r="PF70" s="252"/>
      <c r="PG70" s="252"/>
      <c r="PH70" s="252"/>
      <c r="PI70" s="252"/>
      <c r="PJ70" s="252"/>
      <c r="PK70" s="252"/>
      <c r="PL70" s="252"/>
      <c r="PM70" s="252"/>
      <c r="PN70" s="252"/>
      <c r="PO70" s="252"/>
      <c r="PP70" s="252"/>
      <c r="PQ70" s="252"/>
      <c r="PR70" s="252"/>
      <c r="PS70" s="252"/>
      <c r="PT70" s="252"/>
      <c r="PU70" s="252"/>
      <c r="PV70" s="252"/>
      <c r="PW70" s="252"/>
      <c r="PX70" s="252"/>
      <c r="PY70" s="252"/>
      <c r="PZ70" s="252"/>
      <c r="QA70" s="252"/>
      <c r="QB70" s="252"/>
      <c r="QC70" s="252"/>
      <c r="QD70" s="252"/>
      <c r="QE70" s="252"/>
      <c r="QF70" s="252"/>
      <c r="QG70" s="252"/>
      <c r="QH70" s="252"/>
      <c r="QI70" s="252"/>
      <c r="QJ70" s="252"/>
      <c r="QK70" s="252"/>
      <c r="QL70" s="252"/>
      <c r="QM70" s="252"/>
      <c r="QN70" s="252"/>
      <c r="QO70" s="252"/>
      <c r="QP70" s="252"/>
      <c r="QQ70" s="252"/>
      <c r="QR70" s="252"/>
      <c r="QS70" s="252"/>
      <c r="QT70" s="252"/>
      <c r="QU70" s="252"/>
      <c r="QV70" s="252"/>
      <c r="QW70" s="252"/>
      <c r="QX70" s="252"/>
      <c r="QY70" s="252"/>
      <c r="QZ70" s="252"/>
      <c r="RA70" s="252"/>
      <c r="RB70" s="252"/>
      <c r="RC70" s="252"/>
      <c r="RD70" s="252"/>
      <c r="RE70" s="252"/>
      <c r="RF70" s="252"/>
      <c r="RG70" s="252"/>
      <c r="RH70" s="252"/>
      <c r="RI70" s="252"/>
      <c r="RJ70" s="252"/>
      <c r="RK70" s="252"/>
      <c r="RL70" s="252"/>
      <c r="RM70" s="252"/>
      <c r="RN70" s="252"/>
      <c r="RO70" s="252"/>
      <c r="RP70" s="252"/>
      <c r="RQ70" s="252"/>
      <c r="RR70" s="252"/>
      <c r="RS70" s="252"/>
      <c r="RT70" s="252"/>
      <c r="RU70" s="252"/>
      <c r="RV70" s="252"/>
      <c r="RW70" s="252"/>
      <c r="RX70" s="252"/>
      <c r="RY70" s="252"/>
      <c r="RZ70" s="252"/>
      <c r="SA70" s="252"/>
      <c r="SB70" s="252"/>
      <c r="SC70" s="252"/>
      <c r="SD70" s="252"/>
      <c r="SE70" s="252"/>
      <c r="SF70" s="252"/>
      <c r="SG70" s="252"/>
      <c r="SH70" s="252"/>
      <c r="SI70" s="252"/>
      <c r="SJ70" s="252"/>
      <c r="SK70" s="252"/>
      <c r="SL70" s="252"/>
      <c r="SM70" s="252"/>
      <c r="SN70" s="252"/>
      <c r="SO70" s="252"/>
      <c r="SP70" s="252"/>
      <c r="SQ70" s="252"/>
      <c r="SR70" s="252"/>
      <c r="SS70" s="252"/>
      <c r="ST70" s="252"/>
      <c r="SU70" s="252"/>
      <c r="SV70" s="252"/>
      <c r="SW70" s="252"/>
      <c r="SX70" s="252"/>
      <c r="SY70" s="252"/>
      <c r="SZ70" s="252"/>
      <c r="TA70" s="252"/>
      <c r="TB70" s="252"/>
      <c r="TC70" s="252"/>
      <c r="TD70" s="252"/>
      <c r="TE70" s="252"/>
      <c r="TF70" s="252"/>
      <c r="TG70" s="252"/>
      <c r="TH70" s="252"/>
      <c r="TI70" s="252"/>
      <c r="TJ70" s="252"/>
      <c r="TK70" s="252"/>
      <c r="TL70" s="252"/>
      <c r="TM70" s="252"/>
      <c r="TN70" s="252"/>
      <c r="TO70" s="252"/>
      <c r="TP70" s="252"/>
      <c r="TQ70" s="252"/>
      <c r="TR70" s="252"/>
      <c r="TS70" s="252"/>
      <c r="TT70" s="252"/>
      <c r="TU70" s="252"/>
      <c r="TV70" s="252"/>
      <c r="TW70" s="252"/>
      <c r="TX70" s="252"/>
      <c r="TY70" s="252"/>
      <c r="TZ70" s="252"/>
      <c r="UA70" s="252"/>
      <c r="UB70" s="252"/>
      <c r="UC70" s="252"/>
      <c r="UD70" s="252"/>
      <c r="UE70" s="252"/>
      <c r="UF70" s="252"/>
      <c r="UG70" s="252"/>
      <c r="UH70" s="252"/>
      <c r="UI70" s="252"/>
      <c r="UJ70" s="252"/>
      <c r="UK70" s="252"/>
      <c r="UL70" s="252"/>
      <c r="UM70" s="252"/>
      <c r="UN70" s="252"/>
      <c r="UO70" s="252"/>
      <c r="UP70" s="252"/>
      <c r="UQ70" s="252"/>
      <c r="UR70" s="252"/>
      <c r="US70" s="252"/>
      <c r="UT70" s="252"/>
      <c r="UU70" s="252"/>
      <c r="UV70" s="252"/>
      <c r="UW70" s="252"/>
      <c r="UX70" s="252"/>
      <c r="UY70" s="252"/>
      <c r="UZ70" s="252"/>
      <c r="VA70" s="252"/>
      <c r="VB70" s="252"/>
      <c r="VC70" s="252"/>
      <c r="VD70" s="252"/>
      <c r="VE70" s="252"/>
      <c r="VF70" s="252"/>
      <c r="VG70" s="252"/>
      <c r="VH70" s="252"/>
      <c r="VI70" s="252"/>
      <c r="VJ70" s="252"/>
      <c r="VK70" s="252"/>
      <c r="VL70" s="252"/>
      <c r="VM70" s="252"/>
      <c r="VN70" s="252"/>
      <c r="VO70" s="252"/>
      <c r="VP70" s="252"/>
      <c r="VQ70" s="252"/>
      <c r="VR70" s="252"/>
      <c r="VS70" s="252"/>
      <c r="VT70" s="252"/>
      <c r="VU70" s="252"/>
      <c r="VV70" s="252"/>
      <c r="VW70" s="252"/>
      <c r="VX70" s="252"/>
      <c r="VY70" s="252"/>
      <c r="VZ70" s="252"/>
      <c r="WA70" s="252"/>
      <c r="WB70" s="252"/>
      <c r="WC70" s="252"/>
      <c r="WD70" s="252"/>
      <c r="WE70" s="252"/>
      <c r="WF70" s="252"/>
      <c r="WG70" s="252"/>
      <c r="WH70" s="252"/>
      <c r="WI70" s="252"/>
      <c r="WJ70" s="252"/>
      <c r="WK70" s="252"/>
      <c r="WL70" s="252"/>
      <c r="WM70" s="252"/>
      <c r="WN70" s="252"/>
      <c r="WO70" s="252"/>
      <c r="WP70" s="252"/>
      <c r="WQ70" s="252"/>
      <c r="WR70" s="252"/>
      <c r="WS70" s="252"/>
      <c r="WT70" s="252"/>
      <c r="WU70" s="252"/>
      <c r="WV70" s="252"/>
      <c r="WW70" s="252"/>
      <c r="WX70" s="252"/>
      <c r="WY70" s="252"/>
      <c r="WZ70" s="252"/>
      <c r="XA70" s="252"/>
      <c r="XB70" s="252"/>
      <c r="XC70" s="252"/>
      <c r="XD70" s="252"/>
      <c r="XE70" s="252"/>
      <c r="XF70" s="252"/>
      <c r="XG70" s="252"/>
      <c r="XH70" s="252"/>
      <c r="XI70" s="252"/>
      <c r="XJ70" s="252"/>
      <c r="XK70" s="252"/>
      <c r="XL70" s="252"/>
      <c r="XM70" s="252"/>
      <c r="XN70" s="252"/>
      <c r="XO70" s="252"/>
      <c r="XP70" s="252"/>
      <c r="XQ70" s="252"/>
      <c r="XR70" s="252"/>
      <c r="XS70" s="252"/>
      <c r="XT70" s="252"/>
      <c r="XU70" s="252"/>
      <c r="XV70" s="252"/>
      <c r="XW70" s="252"/>
      <c r="XX70" s="252"/>
      <c r="XY70" s="252"/>
      <c r="XZ70" s="252"/>
      <c r="YA70" s="252"/>
      <c r="YB70" s="252"/>
      <c r="YC70" s="252"/>
      <c r="YD70" s="252"/>
      <c r="YE70" s="252"/>
      <c r="YF70" s="252"/>
      <c r="YG70" s="252"/>
      <c r="YH70" s="252"/>
      <c r="YI70" s="252"/>
      <c r="YJ70" s="252"/>
      <c r="YK70" s="252"/>
      <c r="YL70" s="252"/>
      <c r="YM70" s="252"/>
      <c r="YN70" s="252"/>
      <c r="YO70" s="252"/>
      <c r="YP70" s="252"/>
      <c r="YQ70" s="252"/>
      <c r="YR70" s="252"/>
      <c r="YS70" s="252"/>
      <c r="YT70" s="252"/>
      <c r="YU70" s="252"/>
      <c r="YV70" s="252"/>
      <c r="YW70" s="252"/>
      <c r="YX70" s="252"/>
      <c r="YY70" s="252"/>
      <c r="YZ70" s="252"/>
      <c r="ZA70" s="252"/>
      <c r="ZB70" s="252"/>
      <c r="ZC70" s="252"/>
      <c r="ZD70" s="252"/>
      <c r="ZE70" s="252"/>
      <c r="ZF70" s="252"/>
      <c r="ZG70" s="252"/>
      <c r="ZH70" s="252"/>
      <c r="ZI70" s="252"/>
      <c r="ZJ70" s="252"/>
      <c r="ZK70" s="252"/>
      <c r="ZL70" s="252"/>
      <c r="ZM70" s="252"/>
      <c r="ZN70" s="252"/>
      <c r="ZO70" s="252"/>
      <c r="ZP70" s="252"/>
      <c r="ZQ70" s="252"/>
      <c r="ZR70" s="252"/>
      <c r="ZS70" s="252"/>
      <c r="ZT70" s="252"/>
      <c r="ZU70" s="252"/>
      <c r="ZV70" s="252"/>
      <c r="ZW70" s="252"/>
      <c r="ZX70" s="252"/>
      <c r="ZY70" s="252"/>
      <c r="ZZ70" s="252"/>
      <c r="AAA70" s="252"/>
      <c r="AAB70" s="252"/>
      <c r="AAC70" s="252"/>
      <c r="AAD70" s="252"/>
      <c r="AAE70" s="252"/>
      <c r="AAF70" s="252"/>
      <c r="AAG70" s="252"/>
      <c r="AAH70" s="252"/>
      <c r="AAI70" s="252"/>
      <c r="AAJ70" s="252"/>
      <c r="AAK70" s="252"/>
      <c r="AAL70" s="252"/>
      <c r="AAM70" s="252"/>
      <c r="AAN70" s="252"/>
      <c r="AAO70" s="252"/>
      <c r="AAP70" s="252"/>
      <c r="AAQ70" s="252"/>
      <c r="AAR70" s="252"/>
      <c r="AAS70" s="252"/>
      <c r="AAT70" s="252"/>
      <c r="AAU70" s="252"/>
      <c r="AAV70" s="252"/>
      <c r="AAW70" s="252"/>
      <c r="AAX70" s="252"/>
      <c r="AAY70" s="252"/>
      <c r="AAZ70" s="252"/>
      <c r="ABA70" s="252"/>
      <c r="ABB70" s="252"/>
      <c r="ABC70" s="252"/>
      <c r="ABD70" s="252"/>
      <c r="ABE70" s="252"/>
      <c r="ABF70" s="252"/>
      <c r="ABG70" s="252"/>
      <c r="ABH70" s="252"/>
      <c r="ABI70" s="252"/>
      <c r="ABJ70" s="252"/>
      <c r="ABK70" s="252"/>
      <c r="ABL70" s="252"/>
      <c r="ABM70" s="252"/>
      <c r="ABN70" s="252"/>
      <c r="ABO70" s="252"/>
      <c r="ABP70" s="252"/>
      <c r="ABQ70" s="252"/>
      <c r="ABR70" s="252"/>
      <c r="ABS70" s="252"/>
      <c r="ABT70" s="252"/>
      <c r="ABU70" s="252"/>
      <c r="ABV70" s="252"/>
      <c r="ABW70" s="252"/>
      <c r="ABX70" s="252"/>
      <c r="ABY70" s="252"/>
      <c r="ABZ70" s="252"/>
      <c r="ACA70" s="252"/>
      <c r="ACB70" s="252"/>
      <c r="ACC70" s="252"/>
      <c r="ACD70" s="252"/>
      <c r="ACE70" s="252"/>
      <c r="ACF70" s="252"/>
      <c r="ACG70" s="252"/>
      <c r="ACH70" s="252"/>
      <c r="ACI70" s="252"/>
      <c r="ACJ70" s="252"/>
      <c r="ACK70" s="252"/>
      <c r="ACL70" s="252"/>
      <c r="ACM70" s="252"/>
      <c r="ACN70" s="252"/>
      <c r="ACO70" s="252"/>
      <c r="ACP70" s="252"/>
      <c r="ACQ70" s="252"/>
      <c r="ACR70" s="252"/>
      <c r="ACS70" s="252"/>
      <c r="ACT70" s="252"/>
      <c r="ACU70" s="252"/>
      <c r="ACV70" s="252"/>
      <c r="ACW70" s="252"/>
      <c r="ACX70" s="252"/>
      <c r="ACY70" s="252"/>
      <c r="ACZ70" s="252"/>
      <c r="ADA70" s="252"/>
      <c r="ADB70" s="252"/>
      <c r="ADC70" s="252"/>
      <c r="ADD70" s="252"/>
      <c r="ADE70" s="252"/>
      <c r="ADF70" s="252"/>
      <c r="ADG70" s="252"/>
      <c r="ADH70" s="252"/>
      <c r="ADI70" s="252"/>
      <c r="ADJ70" s="252"/>
      <c r="ADK70" s="252"/>
      <c r="ADL70" s="252"/>
      <c r="ADM70" s="252"/>
      <c r="ADN70" s="252"/>
      <c r="ADO70" s="252"/>
      <c r="ADP70" s="252"/>
      <c r="ADQ70" s="252"/>
      <c r="ADR70" s="252"/>
      <c r="ADS70" s="252"/>
      <c r="ADT70" s="252"/>
      <c r="ADU70" s="252"/>
      <c r="ADV70" s="252"/>
      <c r="ADW70" s="252"/>
      <c r="ADX70" s="252"/>
      <c r="ADY70" s="252"/>
      <c r="ADZ70" s="252"/>
      <c r="AEA70" s="252"/>
      <c r="AEB70" s="252"/>
      <c r="AEC70" s="252"/>
      <c r="AED70" s="252"/>
      <c r="AEE70" s="252"/>
      <c r="AEF70" s="252"/>
      <c r="AEG70" s="252"/>
      <c r="AEH70" s="252"/>
      <c r="AEI70" s="252"/>
      <c r="AEJ70" s="252"/>
      <c r="AEK70" s="252"/>
      <c r="AEL70" s="252"/>
      <c r="AEM70" s="252"/>
      <c r="AEN70" s="252"/>
      <c r="AEO70" s="252"/>
      <c r="AEP70" s="252"/>
      <c r="AEQ70" s="252"/>
      <c r="AER70" s="252"/>
      <c r="AES70" s="252"/>
      <c r="AET70" s="252"/>
      <c r="AEU70" s="252"/>
      <c r="AEV70" s="252"/>
      <c r="AEW70" s="252"/>
      <c r="AEX70" s="252"/>
      <c r="AEY70" s="252"/>
      <c r="AEZ70" s="252"/>
      <c r="AFA70" s="252"/>
      <c r="AFB70" s="252"/>
      <c r="AFC70" s="252"/>
      <c r="AFD70" s="252"/>
      <c r="AFE70" s="252"/>
      <c r="AFF70" s="252"/>
      <c r="AFG70" s="252"/>
      <c r="AFH70" s="252"/>
      <c r="AFI70" s="252"/>
      <c r="AFJ70" s="252"/>
      <c r="AFK70" s="252"/>
      <c r="AFL70" s="252"/>
      <c r="AFM70" s="252"/>
      <c r="AFN70" s="252"/>
      <c r="AFO70" s="252"/>
      <c r="AFP70" s="252"/>
      <c r="AFQ70" s="252"/>
      <c r="AFR70" s="252"/>
      <c r="AFS70" s="252"/>
      <c r="AFT70" s="252"/>
      <c r="AFU70" s="252"/>
      <c r="AFV70" s="252"/>
      <c r="AFW70" s="252"/>
      <c r="AFX70" s="252"/>
      <c r="AFY70" s="252"/>
      <c r="AFZ70" s="252"/>
      <c r="AGA70" s="252"/>
      <c r="AGB70" s="252"/>
      <c r="AGC70" s="252"/>
      <c r="AGD70" s="252"/>
      <c r="AGE70" s="252"/>
      <c r="AGF70" s="252"/>
      <c r="AGG70" s="252"/>
      <c r="AGH70" s="252"/>
      <c r="AGI70" s="252"/>
      <c r="AGJ70" s="252"/>
      <c r="AGK70" s="252"/>
      <c r="AGL70" s="252"/>
      <c r="AGM70" s="252"/>
      <c r="AGN70" s="252"/>
      <c r="AGO70" s="252"/>
      <c r="AGP70" s="252"/>
      <c r="AGQ70" s="252"/>
      <c r="AGR70" s="252"/>
      <c r="AGS70" s="252"/>
      <c r="AGT70" s="252"/>
      <c r="AGU70" s="252"/>
      <c r="AGV70" s="252"/>
      <c r="AGW70" s="252"/>
      <c r="AGX70" s="252"/>
      <c r="AGY70" s="252"/>
      <c r="AGZ70" s="252"/>
      <c r="AHA70" s="252"/>
      <c r="AHB70" s="252"/>
      <c r="AHC70" s="252"/>
      <c r="AHD70" s="252"/>
      <c r="AHE70" s="252"/>
      <c r="AHF70" s="252"/>
      <c r="AHG70" s="252"/>
      <c r="AHH70" s="252"/>
      <c r="AHI70" s="252"/>
      <c r="AHJ70" s="252"/>
      <c r="AHK70" s="252"/>
      <c r="AHL70" s="252"/>
      <c r="AHM70" s="252"/>
      <c r="AHN70" s="252"/>
      <c r="AHO70" s="252"/>
      <c r="AHP70" s="252"/>
      <c r="AHQ70" s="252"/>
      <c r="AHR70" s="252"/>
      <c r="AHS70" s="252"/>
      <c r="AHT70" s="252"/>
      <c r="AHU70" s="252"/>
      <c r="AHV70" s="252"/>
      <c r="AHW70" s="252"/>
      <c r="AHX70" s="252"/>
      <c r="AHY70" s="252"/>
      <c r="AHZ70" s="252"/>
      <c r="AIA70" s="252"/>
      <c r="AIB70" s="252"/>
      <c r="AIC70" s="252"/>
      <c r="AID70" s="252"/>
      <c r="AIE70" s="252"/>
      <c r="AIF70" s="252"/>
      <c r="AIG70" s="252"/>
      <c r="AIH70" s="252"/>
      <c r="AII70" s="252"/>
      <c r="AIJ70" s="252"/>
      <c r="AIK70" s="252"/>
      <c r="AIL70" s="252"/>
      <c r="AIM70" s="252"/>
      <c r="AIN70" s="252"/>
      <c r="AIO70" s="252"/>
      <c r="AIP70" s="252"/>
      <c r="AIQ70" s="252"/>
      <c r="AIR70" s="252"/>
      <c r="AIS70" s="252"/>
      <c r="AIT70" s="252"/>
      <c r="AIU70" s="252"/>
      <c r="AIV70" s="252"/>
      <c r="AIW70" s="252"/>
      <c r="AIX70" s="252"/>
      <c r="AIY70" s="252"/>
      <c r="AIZ70" s="252"/>
      <c r="AJA70" s="252"/>
      <c r="AJB70" s="252"/>
      <c r="AJC70" s="252"/>
      <c r="AJD70" s="252"/>
      <c r="AJE70" s="252"/>
      <c r="AJF70" s="252"/>
      <c r="AJG70" s="252"/>
      <c r="AJH70" s="252"/>
      <c r="AJI70" s="252"/>
      <c r="AJJ70" s="252"/>
      <c r="AJK70" s="252"/>
      <c r="AJL70" s="252"/>
      <c r="AJM70" s="252"/>
      <c r="AJN70" s="252"/>
      <c r="AJO70" s="252"/>
      <c r="AJP70" s="252"/>
      <c r="AJQ70" s="252"/>
      <c r="AJR70" s="252"/>
      <c r="AJS70" s="252"/>
      <c r="AJT70" s="252"/>
      <c r="AJU70" s="252"/>
      <c r="AJV70" s="252"/>
      <c r="AJW70" s="252"/>
      <c r="AJX70" s="252"/>
      <c r="AJY70" s="252"/>
      <c r="AJZ70" s="252"/>
      <c r="AKA70" s="252"/>
      <c r="AKB70" s="252"/>
      <c r="AKC70" s="252"/>
      <c r="AKD70" s="252"/>
      <c r="AKE70" s="252"/>
      <c r="AKF70" s="252"/>
      <c r="AKG70" s="252"/>
      <c r="AKH70" s="252"/>
      <c r="AKI70" s="252"/>
      <c r="AKJ70" s="252"/>
      <c r="AKK70" s="252"/>
      <c r="AKL70" s="252"/>
      <c r="AKM70" s="252"/>
      <c r="AKN70" s="252"/>
      <c r="AKO70" s="252"/>
      <c r="AKP70" s="252"/>
      <c r="AKQ70" s="252"/>
      <c r="AKR70" s="252"/>
      <c r="AKS70" s="252"/>
      <c r="AKT70" s="252"/>
      <c r="AKU70" s="252"/>
      <c r="AKV70" s="252"/>
      <c r="AKW70" s="252"/>
      <c r="AKX70" s="252"/>
      <c r="AKY70" s="252"/>
      <c r="AKZ70" s="252"/>
      <c r="ALA70" s="252"/>
      <c r="ALB70" s="252"/>
      <c r="ALC70" s="252"/>
      <c r="ALD70" s="252"/>
      <c r="ALE70" s="252"/>
      <c r="ALF70" s="252"/>
      <c r="ALG70" s="252"/>
      <c r="ALH70" s="252"/>
      <c r="ALI70" s="252"/>
      <c r="ALJ70" s="252"/>
      <c r="ALK70" s="252"/>
      <c r="ALL70" s="252"/>
      <c r="ALM70" s="252"/>
      <c r="ALN70" s="252"/>
      <c r="ALO70" s="252"/>
      <c r="ALP70" s="252"/>
      <c r="ALQ70" s="252"/>
      <c r="ALR70" s="252"/>
      <c r="ALS70" s="252"/>
      <c r="ALT70" s="252"/>
      <c r="ALU70" s="252"/>
      <c r="ALV70" s="252"/>
      <c r="ALW70" s="252"/>
      <c r="ALX70" s="252"/>
      <c r="ALY70" s="252"/>
      <c r="ALZ70" s="252"/>
      <c r="AMA70" s="252"/>
      <c r="AMB70" s="252"/>
      <c r="AMC70" s="252"/>
      <c r="AMD70" s="252"/>
      <c r="AME70" s="252"/>
      <c r="AMF70" s="252"/>
      <c r="AMG70" s="252"/>
      <c r="AMH70" s="252"/>
      <c r="AMI70" s="252"/>
      <c r="AMJ70" s="252"/>
      <c r="AMK70" s="252"/>
    </row>
    <row r="71" spans="1:1025" s="5" customFormat="1" ht="15.95" customHeight="1" x14ac:dyDescent="0.2">
      <c r="A71" s="271">
        <f t="shared" ref="A71:B71" si="21">A13</f>
        <v>3</v>
      </c>
      <c r="B71" s="528" t="str">
        <f t="shared" si="21"/>
        <v>Técnico em Edificações</v>
      </c>
      <c r="C71" s="532">
        <f>'Postos de Tec. de Edificacoes'!$I$14</f>
        <v>0</v>
      </c>
      <c r="D71" s="531">
        <f>'Postos de Tec. de Edificacoes'!$J$14</f>
        <v>0</v>
      </c>
      <c r="E71" s="529">
        <v>1</v>
      </c>
      <c r="F71" s="273">
        <f>ROUND(((IF(C22&gt;0,MAX((C71*((21+E71)*D71))-(6%*(C22)),0),0))-'Postos de Tec. de Edificacoes'!I16)/E71,2)</f>
        <v>0</v>
      </c>
      <c r="G71" s="273">
        <f>F71*$G$68</f>
        <v>0</v>
      </c>
      <c r="H71" s="274">
        <f t="shared" si="19"/>
        <v>0</v>
      </c>
      <c r="I71" s="274">
        <f t="shared" si="20"/>
        <v>0</v>
      </c>
      <c r="J71" s="259"/>
      <c r="K71" s="259"/>
      <c r="L71" s="259"/>
      <c r="M71" s="259"/>
      <c r="N71" s="259"/>
      <c r="O71" s="259"/>
      <c r="P71" s="259"/>
      <c r="Q71" s="259"/>
      <c r="R71" s="251"/>
      <c r="S71" s="252"/>
      <c r="T71" s="252"/>
      <c r="U71" s="252"/>
      <c r="V71" s="252"/>
      <c r="W71" s="252"/>
      <c r="X71" s="252"/>
      <c r="Y71" s="252"/>
      <c r="Z71" s="252"/>
      <c r="AA71" s="252"/>
      <c r="AB71" s="252"/>
      <c r="AC71" s="252"/>
      <c r="AD71" s="252"/>
      <c r="AE71" s="252"/>
      <c r="AF71" s="252"/>
      <c r="AG71" s="252"/>
      <c r="AH71" s="252"/>
      <c r="AI71" s="252"/>
      <c r="AJ71" s="252"/>
      <c r="AK71" s="252"/>
      <c r="AL71" s="252"/>
      <c r="AM71" s="252"/>
      <c r="AN71" s="252"/>
      <c r="AO71" s="252"/>
      <c r="AP71" s="252"/>
      <c r="AQ71" s="252"/>
      <c r="AR71" s="252"/>
      <c r="AS71" s="252"/>
      <c r="AT71" s="252"/>
      <c r="AU71" s="252"/>
      <c r="AV71" s="252"/>
      <c r="AW71" s="252"/>
      <c r="AX71" s="252"/>
      <c r="AY71" s="252"/>
      <c r="AZ71" s="252"/>
      <c r="BA71" s="252"/>
      <c r="BB71" s="252"/>
      <c r="BC71" s="252"/>
      <c r="BD71" s="252"/>
      <c r="BE71" s="252"/>
      <c r="BF71" s="252"/>
      <c r="BG71" s="252"/>
      <c r="BH71" s="252"/>
      <c r="BI71" s="252"/>
      <c r="BJ71" s="252"/>
      <c r="BK71" s="252"/>
      <c r="BL71" s="252"/>
      <c r="BM71" s="252"/>
      <c r="BN71" s="252"/>
      <c r="BO71" s="252"/>
      <c r="BP71" s="252"/>
      <c r="BQ71" s="252"/>
      <c r="BR71" s="252"/>
      <c r="BS71" s="252"/>
      <c r="BT71" s="252"/>
      <c r="BU71" s="252"/>
      <c r="BV71" s="252"/>
      <c r="BW71" s="252"/>
      <c r="BX71" s="252"/>
      <c r="BY71" s="252"/>
      <c r="BZ71" s="252"/>
      <c r="CA71" s="252"/>
      <c r="CB71" s="252"/>
      <c r="CC71" s="252"/>
      <c r="CD71" s="252"/>
      <c r="CE71" s="252"/>
      <c r="CF71" s="252"/>
      <c r="CG71" s="252"/>
      <c r="CH71" s="252"/>
      <c r="CI71" s="252"/>
      <c r="CJ71" s="252"/>
      <c r="CK71" s="252"/>
      <c r="CL71" s="252"/>
      <c r="CM71" s="252"/>
      <c r="CN71" s="252"/>
      <c r="CO71" s="252"/>
      <c r="CP71" s="252"/>
      <c r="CQ71" s="252"/>
      <c r="CR71" s="252"/>
      <c r="CS71" s="252"/>
      <c r="CT71" s="252"/>
      <c r="CU71" s="252"/>
      <c r="CV71" s="252"/>
      <c r="CW71" s="252"/>
      <c r="CX71" s="252"/>
      <c r="CY71" s="252"/>
      <c r="CZ71" s="252"/>
      <c r="DA71" s="252"/>
      <c r="DB71" s="252"/>
      <c r="DC71" s="252"/>
      <c r="DD71" s="252"/>
      <c r="DE71" s="252"/>
      <c r="DF71" s="252"/>
      <c r="DG71" s="252"/>
      <c r="DH71" s="252"/>
      <c r="DI71" s="252"/>
      <c r="DJ71" s="252"/>
      <c r="DK71" s="252"/>
      <c r="DL71" s="252"/>
      <c r="DM71" s="252"/>
      <c r="DN71" s="252"/>
      <c r="DO71" s="252"/>
      <c r="DP71" s="252"/>
      <c r="DQ71" s="252"/>
      <c r="DR71" s="252"/>
      <c r="DS71" s="252"/>
      <c r="DT71" s="252"/>
      <c r="DU71" s="252"/>
      <c r="DV71" s="252"/>
      <c r="DW71" s="252"/>
      <c r="DX71" s="252"/>
      <c r="DY71" s="252"/>
      <c r="DZ71" s="252"/>
      <c r="EA71" s="252"/>
      <c r="EB71" s="252"/>
      <c r="EC71" s="252"/>
      <c r="ED71" s="252"/>
      <c r="EE71" s="252"/>
      <c r="EF71" s="252"/>
      <c r="EG71" s="252"/>
      <c r="EH71" s="252"/>
      <c r="EI71" s="252"/>
      <c r="EJ71" s="252"/>
      <c r="EK71" s="252"/>
      <c r="EL71" s="252"/>
      <c r="EM71" s="252"/>
      <c r="EN71" s="252"/>
      <c r="EO71" s="252"/>
      <c r="EP71" s="252"/>
      <c r="EQ71" s="252"/>
      <c r="ER71" s="252"/>
      <c r="ES71" s="252"/>
      <c r="ET71" s="252"/>
      <c r="EU71" s="252"/>
      <c r="EV71" s="252"/>
      <c r="EW71" s="252"/>
      <c r="EX71" s="252"/>
      <c r="EY71" s="252"/>
      <c r="EZ71" s="252"/>
      <c r="FA71" s="252"/>
      <c r="FB71" s="252"/>
      <c r="FC71" s="252"/>
      <c r="FD71" s="252"/>
      <c r="FE71" s="252"/>
      <c r="FF71" s="252"/>
      <c r="FG71" s="252"/>
      <c r="FH71" s="252"/>
      <c r="FI71" s="252"/>
      <c r="FJ71" s="252"/>
      <c r="FK71" s="252"/>
      <c r="FL71" s="252"/>
      <c r="FM71" s="252"/>
      <c r="FN71" s="252"/>
      <c r="FO71" s="252"/>
      <c r="FP71" s="252"/>
      <c r="FQ71" s="252"/>
      <c r="FR71" s="252"/>
      <c r="FS71" s="252"/>
      <c r="FT71" s="252"/>
      <c r="FU71" s="252"/>
      <c r="FV71" s="252"/>
      <c r="FW71" s="252"/>
      <c r="FX71" s="252"/>
      <c r="FY71" s="252"/>
      <c r="FZ71" s="252"/>
      <c r="GA71" s="252"/>
      <c r="GB71" s="252"/>
      <c r="GC71" s="252"/>
      <c r="GD71" s="252"/>
      <c r="GE71" s="252"/>
      <c r="GF71" s="252"/>
      <c r="GG71" s="252"/>
      <c r="GH71" s="252"/>
      <c r="GI71" s="252"/>
      <c r="GJ71" s="252"/>
      <c r="GK71" s="252"/>
      <c r="GL71" s="252"/>
      <c r="GM71" s="252"/>
      <c r="GN71" s="252"/>
      <c r="GO71" s="252"/>
      <c r="GP71" s="252"/>
      <c r="GQ71" s="252"/>
      <c r="GR71" s="252"/>
      <c r="GS71" s="252"/>
      <c r="GT71" s="252"/>
      <c r="GU71" s="252"/>
      <c r="GV71" s="252"/>
      <c r="GW71" s="252"/>
      <c r="GX71" s="252"/>
      <c r="GY71" s="252"/>
      <c r="GZ71" s="252"/>
      <c r="HA71" s="252"/>
      <c r="HB71" s="252"/>
      <c r="HC71" s="252"/>
      <c r="HD71" s="252"/>
      <c r="HE71" s="252"/>
      <c r="HF71" s="252"/>
      <c r="HG71" s="252"/>
      <c r="HH71" s="252"/>
      <c r="HI71" s="252"/>
      <c r="HJ71" s="252"/>
      <c r="HK71" s="252"/>
      <c r="HL71" s="252"/>
      <c r="HM71" s="252"/>
      <c r="HN71" s="252"/>
      <c r="HO71" s="252"/>
      <c r="HP71" s="252"/>
      <c r="HQ71" s="252"/>
      <c r="HR71" s="252"/>
      <c r="HS71" s="252"/>
      <c r="HT71" s="252"/>
      <c r="HU71" s="252"/>
      <c r="HV71" s="252"/>
      <c r="HW71" s="252"/>
      <c r="HX71" s="252"/>
      <c r="HY71" s="252"/>
      <c r="HZ71" s="252"/>
      <c r="IA71" s="252"/>
      <c r="IB71" s="252"/>
      <c r="IC71" s="252"/>
      <c r="ID71" s="252"/>
      <c r="IE71" s="252"/>
      <c r="IF71" s="252"/>
      <c r="IG71" s="252"/>
      <c r="IH71" s="252"/>
      <c r="II71" s="252"/>
      <c r="IJ71" s="252"/>
      <c r="IK71" s="252"/>
      <c r="IL71" s="252"/>
      <c r="IM71" s="252"/>
      <c r="IN71" s="252"/>
      <c r="IO71" s="252"/>
      <c r="IP71" s="252"/>
      <c r="IQ71" s="252"/>
      <c r="IR71" s="252"/>
      <c r="IS71" s="252"/>
      <c r="IT71" s="252"/>
      <c r="IU71" s="252"/>
      <c r="IV71" s="252"/>
      <c r="IW71" s="252"/>
      <c r="IX71" s="252"/>
      <c r="IY71" s="252"/>
      <c r="IZ71" s="252"/>
      <c r="JA71" s="252"/>
      <c r="JB71" s="252"/>
      <c r="JC71" s="252"/>
      <c r="JD71" s="252"/>
      <c r="JE71" s="252"/>
      <c r="JF71" s="252"/>
      <c r="JG71" s="252"/>
      <c r="JH71" s="252"/>
      <c r="JI71" s="252"/>
      <c r="JJ71" s="252"/>
      <c r="JK71" s="252"/>
      <c r="JL71" s="252"/>
      <c r="JM71" s="252"/>
      <c r="JN71" s="252"/>
      <c r="JO71" s="252"/>
      <c r="JP71" s="252"/>
      <c r="JQ71" s="252"/>
      <c r="JR71" s="252"/>
      <c r="JS71" s="252"/>
      <c r="JT71" s="252"/>
      <c r="JU71" s="252"/>
      <c r="JV71" s="252"/>
      <c r="JW71" s="252"/>
      <c r="JX71" s="252"/>
      <c r="JY71" s="252"/>
      <c r="JZ71" s="252"/>
      <c r="KA71" s="252"/>
      <c r="KB71" s="252"/>
      <c r="KC71" s="252"/>
      <c r="KD71" s="252"/>
      <c r="KE71" s="252"/>
      <c r="KF71" s="252"/>
      <c r="KG71" s="252"/>
      <c r="KH71" s="252"/>
      <c r="KI71" s="252"/>
      <c r="KJ71" s="252"/>
      <c r="KK71" s="252"/>
      <c r="KL71" s="252"/>
      <c r="KM71" s="252"/>
      <c r="KN71" s="252"/>
      <c r="KO71" s="252"/>
      <c r="KP71" s="252"/>
      <c r="KQ71" s="252"/>
      <c r="KR71" s="252"/>
      <c r="KS71" s="252"/>
      <c r="KT71" s="252"/>
      <c r="KU71" s="252"/>
      <c r="KV71" s="252"/>
      <c r="KW71" s="252"/>
      <c r="KX71" s="252"/>
      <c r="KY71" s="252"/>
      <c r="KZ71" s="252"/>
      <c r="LA71" s="252"/>
      <c r="LB71" s="252"/>
      <c r="LC71" s="252"/>
      <c r="LD71" s="252"/>
      <c r="LE71" s="252"/>
      <c r="LF71" s="252"/>
      <c r="LG71" s="252"/>
      <c r="LH71" s="252"/>
      <c r="LI71" s="252"/>
      <c r="LJ71" s="252"/>
      <c r="LK71" s="252"/>
      <c r="LL71" s="252"/>
      <c r="LM71" s="252"/>
      <c r="LN71" s="252"/>
      <c r="LO71" s="252"/>
      <c r="LP71" s="252"/>
      <c r="LQ71" s="252"/>
      <c r="LR71" s="252"/>
      <c r="LS71" s="252"/>
      <c r="LT71" s="252"/>
      <c r="LU71" s="252"/>
      <c r="LV71" s="252"/>
      <c r="LW71" s="252"/>
      <c r="LX71" s="252"/>
      <c r="LY71" s="252"/>
      <c r="LZ71" s="252"/>
      <c r="MA71" s="252"/>
      <c r="MB71" s="252"/>
      <c r="MC71" s="252"/>
      <c r="MD71" s="252"/>
      <c r="ME71" s="252"/>
      <c r="MF71" s="252"/>
      <c r="MG71" s="252"/>
      <c r="MH71" s="252"/>
      <c r="MI71" s="252"/>
      <c r="MJ71" s="252"/>
      <c r="MK71" s="252"/>
      <c r="ML71" s="252"/>
      <c r="MM71" s="252"/>
      <c r="MN71" s="252"/>
      <c r="MO71" s="252"/>
      <c r="MP71" s="252"/>
      <c r="MQ71" s="252"/>
      <c r="MR71" s="252"/>
      <c r="MS71" s="252"/>
      <c r="MT71" s="252"/>
      <c r="MU71" s="252"/>
      <c r="MV71" s="252"/>
      <c r="MW71" s="252"/>
      <c r="MX71" s="252"/>
      <c r="MY71" s="252"/>
      <c r="MZ71" s="252"/>
      <c r="NA71" s="252"/>
      <c r="NB71" s="252"/>
      <c r="NC71" s="252"/>
      <c r="ND71" s="252"/>
      <c r="NE71" s="252"/>
      <c r="NF71" s="252"/>
      <c r="NG71" s="252"/>
      <c r="NH71" s="252"/>
      <c r="NI71" s="252"/>
      <c r="NJ71" s="252"/>
      <c r="NK71" s="252"/>
      <c r="NL71" s="252"/>
      <c r="NM71" s="252"/>
      <c r="NN71" s="252"/>
      <c r="NO71" s="252"/>
      <c r="NP71" s="252"/>
      <c r="NQ71" s="252"/>
      <c r="NR71" s="252"/>
      <c r="NS71" s="252"/>
      <c r="NT71" s="252"/>
      <c r="NU71" s="252"/>
      <c r="NV71" s="252"/>
      <c r="NW71" s="252"/>
      <c r="NX71" s="252"/>
      <c r="NY71" s="252"/>
      <c r="NZ71" s="252"/>
      <c r="OA71" s="252"/>
      <c r="OB71" s="252"/>
      <c r="OC71" s="252"/>
      <c r="OD71" s="252"/>
      <c r="OE71" s="252"/>
      <c r="OF71" s="252"/>
      <c r="OG71" s="252"/>
      <c r="OH71" s="252"/>
      <c r="OI71" s="252"/>
      <c r="OJ71" s="252"/>
      <c r="OK71" s="252"/>
      <c r="OL71" s="252"/>
      <c r="OM71" s="252"/>
      <c r="ON71" s="252"/>
      <c r="OO71" s="252"/>
      <c r="OP71" s="252"/>
      <c r="OQ71" s="252"/>
      <c r="OR71" s="252"/>
      <c r="OS71" s="252"/>
      <c r="OT71" s="252"/>
      <c r="OU71" s="252"/>
      <c r="OV71" s="252"/>
      <c r="OW71" s="252"/>
      <c r="OX71" s="252"/>
      <c r="OY71" s="252"/>
      <c r="OZ71" s="252"/>
      <c r="PA71" s="252"/>
      <c r="PB71" s="252"/>
      <c r="PC71" s="252"/>
      <c r="PD71" s="252"/>
      <c r="PE71" s="252"/>
      <c r="PF71" s="252"/>
      <c r="PG71" s="252"/>
      <c r="PH71" s="252"/>
      <c r="PI71" s="252"/>
      <c r="PJ71" s="252"/>
      <c r="PK71" s="252"/>
      <c r="PL71" s="252"/>
      <c r="PM71" s="252"/>
      <c r="PN71" s="252"/>
      <c r="PO71" s="252"/>
      <c r="PP71" s="252"/>
      <c r="PQ71" s="252"/>
      <c r="PR71" s="252"/>
      <c r="PS71" s="252"/>
      <c r="PT71" s="252"/>
      <c r="PU71" s="252"/>
      <c r="PV71" s="252"/>
      <c r="PW71" s="252"/>
      <c r="PX71" s="252"/>
      <c r="PY71" s="252"/>
      <c r="PZ71" s="252"/>
      <c r="QA71" s="252"/>
      <c r="QB71" s="252"/>
      <c r="QC71" s="252"/>
      <c r="QD71" s="252"/>
      <c r="QE71" s="252"/>
      <c r="QF71" s="252"/>
      <c r="QG71" s="252"/>
      <c r="QH71" s="252"/>
      <c r="QI71" s="252"/>
      <c r="QJ71" s="252"/>
      <c r="QK71" s="252"/>
      <c r="QL71" s="252"/>
      <c r="QM71" s="252"/>
      <c r="QN71" s="252"/>
      <c r="QO71" s="252"/>
      <c r="QP71" s="252"/>
      <c r="QQ71" s="252"/>
      <c r="QR71" s="252"/>
      <c r="QS71" s="252"/>
      <c r="QT71" s="252"/>
      <c r="QU71" s="252"/>
      <c r="QV71" s="252"/>
      <c r="QW71" s="252"/>
      <c r="QX71" s="252"/>
      <c r="QY71" s="252"/>
      <c r="QZ71" s="252"/>
      <c r="RA71" s="252"/>
      <c r="RB71" s="252"/>
      <c r="RC71" s="252"/>
      <c r="RD71" s="252"/>
      <c r="RE71" s="252"/>
      <c r="RF71" s="252"/>
      <c r="RG71" s="252"/>
      <c r="RH71" s="252"/>
      <c r="RI71" s="252"/>
      <c r="RJ71" s="252"/>
      <c r="RK71" s="252"/>
      <c r="RL71" s="252"/>
      <c r="RM71" s="252"/>
      <c r="RN71" s="252"/>
      <c r="RO71" s="252"/>
      <c r="RP71" s="252"/>
      <c r="RQ71" s="252"/>
      <c r="RR71" s="252"/>
      <c r="RS71" s="252"/>
      <c r="RT71" s="252"/>
      <c r="RU71" s="252"/>
      <c r="RV71" s="252"/>
      <c r="RW71" s="252"/>
      <c r="RX71" s="252"/>
      <c r="RY71" s="252"/>
      <c r="RZ71" s="252"/>
      <c r="SA71" s="252"/>
      <c r="SB71" s="252"/>
      <c r="SC71" s="252"/>
      <c r="SD71" s="252"/>
      <c r="SE71" s="252"/>
      <c r="SF71" s="252"/>
      <c r="SG71" s="252"/>
      <c r="SH71" s="252"/>
      <c r="SI71" s="252"/>
      <c r="SJ71" s="252"/>
      <c r="SK71" s="252"/>
      <c r="SL71" s="252"/>
      <c r="SM71" s="252"/>
      <c r="SN71" s="252"/>
      <c r="SO71" s="252"/>
      <c r="SP71" s="252"/>
      <c r="SQ71" s="252"/>
      <c r="SR71" s="252"/>
      <c r="SS71" s="252"/>
      <c r="ST71" s="252"/>
      <c r="SU71" s="252"/>
      <c r="SV71" s="252"/>
      <c r="SW71" s="252"/>
      <c r="SX71" s="252"/>
      <c r="SY71" s="252"/>
      <c r="SZ71" s="252"/>
      <c r="TA71" s="252"/>
      <c r="TB71" s="252"/>
      <c r="TC71" s="252"/>
      <c r="TD71" s="252"/>
      <c r="TE71" s="252"/>
      <c r="TF71" s="252"/>
      <c r="TG71" s="252"/>
      <c r="TH71" s="252"/>
      <c r="TI71" s="252"/>
      <c r="TJ71" s="252"/>
      <c r="TK71" s="252"/>
      <c r="TL71" s="252"/>
      <c r="TM71" s="252"/>
      <c r="TN71" s="252"/>
      <c r="TO71" s="252"/>
      <c r="TP71" s="252"/>
      <c r="TQ71" s="252"/>
      <c r="TR71" s="252"/>
      <c r="TS71" s="252"/>
      <c r="TT71" s="252"/>
      <c r="TU71" s="252"/>
      <c r="TV71" s="252"/>
      <c r="TW71" s="252"/>
      <c r="TX71" s="252"/>
      <c r="TY71" s="252"/>
      <c r="TZ71" s="252"/>
      <c r="UA71" s="252"/>
      <c r="UB71" s="252"/>
      <c r="UC71" s="252"/>
      <c r="UD71" s="252"/>
      <c r="UE71" s="252"/>
      <c r="UF71" s="252"/>
      <c r="UG71" s="252"/>
      <c r="UH71" s="252"/>
      <c r="UI71" s="252"/>
      <c r="UJ71" s="252"/>
      <c r="UK71" s="252"/>
      <c r="UL71" s="252"/>
      <c r="UM71" s="252"/>
      <c r="UN71" s="252"/>
      <c r="UO71" s="252"/>
      <c r="UP71" s="252"/>
      <c r="UQ71" s="252"/>
      <c r="UR71" s="252"/>
      <c r="US71" s="252"/>
      <c r="UT71" s="252"/>
      <c r="UU71" s="252"/>
      <c r="UV71" s="252"/>
      <c r="UW71" s="252"/>
      <c r="UX71" s="252"/>
      <c r="UY71" s="252"/>
      <c r="UZ71" s="252"/>
      <c r="VA71" s="252"/>
      <c r="VB71" s="252"/>
      <c r="VC71" s="252"/>
      <c r="VD71" s="252"/>
      <c r="VE71" s="252"/>
      <c r="VF71" s="252"/>
      <c r="VG71" s="252"/>
      <c r="VH71" s="252"/>
      <c r="VI71" s="252"/>
      <c r="VJ71" s="252"/>
      <c r="VK71" s="252"/>
      <c r="VL71" s="252"/>
      <c r="VM71" s="252"/>
      <c r="VN71" s="252"/>
      <c r="VO71" s="252"/>
      <c r="VP71" s="252"/>
      <c r="VQ71" s="252"/>
      <c r="VR71" s="252"/>
      <c r="VS71" s="252"/>
      <c r="VT71" s="252"/>
      <c r="VU71" s="252"/>
      <c r="VV71" s="252"/>
      <c r="VW71" s="252"/>
      <c r="VX71" s="252"/>
      <c r="VY71" s="252"/>
      <c r="VZ71" s="252"/>
      <c r="WA71" s="252"/>
      <c r="WB71" s="252"/>
      <c r="WC71" s="252"/>
      <c r="WD71" s="252"/>
      <c r="WE71" s="252"/>
      <c r="WF71" s="252"/>
      <c r="WG71" s="252"/>
      <c r="WH71" s="252"/>
      <c r="WI71" s="252"/>
      <c r="WJ71" s="252"/>
      <c r="WK71" s="252"/>
      <c r="WL71" s="252"/>
      <c r="WM71" s="252"/>
      <c r="WN71" s="252"/>
      <c r="WO71" s="252"/>
      <c r="WP71" s="252"/>
      <c r="WQ71" s="252"/>
      <c r="WR71" s="252"/>
      <c r="WS71" s="252"/>
      <c r="WT71" s="252"/>
      <c r="WU71" s="252"/>
      <c r="WV71" s="252"/>
      <c r="WW71" s="252"/>
      <c r="WX71" s="252"/>
      <c r="WY71" s="252"/>
      <c r="WZ71" s="252"/>
      <c r="XA71" s="252"/>
      <c r="XB71" s="252"/>
      <c r="XC71" s="252"/>
      <c r="XD71" s="252"/>
      <c r="XE71" s="252"/>
      <c r="XF71" s="252"/>
      <c r="XG71" s="252"/>
      <c r="XH71" s="252"/>
      <c r="XI71" s="252"/>
      <c r="XJ71" s="252"/>
      <c r="XK71" s="252"/>
      <c r="XL71" s="252"/>
      <c r="XM71" s="252"/>
      <c r="XN71" s="252"/>
      <c r="XO71" s="252"/>
      <c r="XP71" s="252"/>
      <c r="XQ71" s="252"/>
      <c r="XR71" s="252"/>
      <c r="XS71" s="252"/>
      <c r="XT71" s="252"/>
      <c r="XU71" s="252"/>
      <c r="XV71" s="252"/>
      <c r="XW71" s="252"/>
      <c r="XX71" s="252"/>
      <c r="XY71" s="252"/>
      <c r="XZ71" s="252"/>
      <c r="YA71" s="252"/>
      <c r="YB71" s="252"/>
      <c r="YC71" s="252"/>
      <c r="YD71" s="252"/>
      <c r="YE71" s="252"/>
      <c r="YF71" s="252"/>
      <c r="YG71" s="252"/>
      <c r="YH71" s="252"/>
      <c r="YI71" s="252"/>
      <c r="YJ71" s="252"/>
      <c r="YK71" s="252"/>
      <c r="YL71" s="252"/>
      <c r="YM71" s="252"/>
      <c r="YN71" s="252"/>
      <c r="YO71" s="252"/>
      <c r="YP71" s="252"/>
      <c r="YQ71" s="252"/>
      <c r="YR71" s="252"/>
      <c r="YS71" s="252"/>
      <c r="YT71" s="252"/>
      <c r="YU71" s="252"/>
      <c r="YV71" s="252"/>
      <c r="YW71" s="252"/>
      <c r="YX71" s="252"/>
      <c r="YY71" s="252"/>
      <c r="YZ71" s="252"/>
      <c r="ZA71" s="252"/>
      <c r="ZB71" s="252"/>
      <c r="ZC71" s="252"/>
      <c r="ZD71" s="252"/>
      <c r="ZE71" s="252"/>
      <c r="ZF71" s="252"/>
      <c r="ZG71" s="252"/>
      <c r="ZH71" s="252"/>
      <c r="ZI71" s="252"/>
      <c r="ZJ71" s="252"/>
      <c r="ZK71" s="252"/>
      <c r="ZL71" s="252"/>
      <c r="ZM71" s="252"/>
      <c r="ZN71" s="252"/>
      <c r="ZO71" s="252"/>
      <c r="ZP71" s="252"/>
      <c r="ZQ71" s="252"/>
      <c r="ZR71" s="252"/>
      <c r="ZS71" s="252"/>
      <c r="ZT71" s="252"/>
      <c r="ZU71" s="252"/>
      <c r="ZV71" s="252"/>
      <c r="ZW71" s="252"/>
      <c r="ZX71" s="252"/>
      <c r="ZY71" s="252"/>
      <c r="ZZ71" s="252"/>
      <c r="AAA71" s="252"/>
      <c r="AAB71" s="252"/>
      <c r="AAC71" s="252"/>
      <c r="AAD71" s="252"/>
      <c r="AAE71" s="252"/>
      <c r="AAF71" s="252"/>
      <c r="AAG71" s="252"/>
      <c r="AAH71" s="252"/>
      <c r="AAI71" s="252"/>
      <c r="AAJ71" s="252"/>
      <c r="AAK71" s="252"/>
      <c r="AAL71" s="252"/>
      <c r="AAM71" s="252"/>
      <c r="AAN71" s="252"/>
      <c r="AAO71" s="252"/>
      <c r="AAP71" s="252"/>
      <c r="AAQ71" s="252"/>
      <c r="AAR71" s="252"/>
      <c r="AAS71" s="252"/>
      <c r="AAT71" s="252"/>
      <c r="AAU71" s="252"/>
      <c r="AAV71" s="252"/>
      <c r="AAW71" s="252"/>
      <c r="AAX71" s="252"/>
      <c r="AAY71" s="252"/>
      <c r="AAZ71" s="252"/>
      <c r="ABA71" s="252"/>
      <c r="ABB71" s="252"/>
      <c r="ABC71" s="252"/>
      <c r="ABD71" s="252"/>
      <c r="ABE71" s="252"/>
      <c r="ABF71" s="252"/>
      <c r="ABG71" s="252"/>
      <c r="ABH71" s="252"/>
      <c r="ABI71" s="252"/>
      <c r="ABJ71" s="252"/>
      <c r="ABK71" s="252"/>
      <c r="ABL71" s="252"/>
      <c r="ABM71" s="252"/>
      <c r="ABN71" s="252"/>
      <c r="ABO71" s="252"/>
      <c r="ABP71" s="252"/>
      <c r="ABQ71" s="252"/>
      <c r="ABR71" s="252"/>
      <c r="ABS71" s="252"/>
      <c r="ABT71" s="252"/>
      <c r="ABU71" s="252"/>
      <c r="ABV71" s="252"/>
      <c r="ABW71" s="252"/>
      <c r="ABX71" s="252"/>
      <c r="ABY71" s="252"/>
      <c r="ABZ71" s="252"/>
      <c r="ACA71" s="252"/>
      <c r="ACB71" s="252"/>
      <c r="ACC71" s="252"/>
      <c r="ACD71" s="252"/>
      <c r="ACE71" s="252"/>
      <c r="ACF71" s="252"/>
      <c r="ACG71" s="252"/>
      <c r="ACH71" s="252"/>
      <c r="ACI71" s="252"/>
      <c r="ACJ71" s="252"/>
      <c r="ACK71" s="252"/>
      <c r="ACL71" s="252"/>
      <c r="ACM71" s="252"/>
      <c r="ACN71" s="252"/>
      <c r="ACO71" s="252"/>
      <c r="ACP71" s="252"/>
      <c r="ACQ71" s="252"/>
      <c r="ACR71" s="252"/>
      <c r="ACS71" s="252"/>
      <c r="ACT71" s="252"/>
      <c r="ACU71" s="252"/>
      <c r="ACV71" s="252"/>
      <c r="ACW71" s="252"/>
      <c r="ACX71" s="252"/>
      <c r="ACY71" s="252"/>
      <c r="ACZ71" s="252"/>
      <c r="ADA71" s="252"/>
      <c r="ADB71" s="252"/>
      <c r="ADC71" s="252"/>
      <c r="ADD71" s="252"/>
      <c r="ADE71" s="252"/>
      <c r="ADF71" s="252"/>
      <c r="ADG71" s="252"/>
      <c r="ADH71" s="252"/>
      <c r="ADI71" s="252"/>
      <c r="ADJ71" s="252"/>
      <c r="ADK71" s="252"/>
      <c r="ADL71" s="252"/>
      <c r="ADM71" s="252"/>
      <c r="ADN71" s="252"/>
      <c r="ADO71" s="252"/>
      <c r="ADP71" s="252"/>
      <c r="ADQ71" s="252"/>
      <c r="ADR71" s="252"/>
      <c r="ADS71" s="252"/>
      <c r="ADT71" s="252"/>
      <c r="ADU71" s="252"/>
      <c r="ADV71" s="252"/>
      <c r="ADW71" s="252"/>
      <c r="ADX71" s="252"/>
      <c r="ADY71" s="252"/>
      <c r="ADZ71" s="252"/>
      <c r="AEA71" s="252"/>
      <c r="AEB71" s="252"/>
      <c r="AEC71" s="252"/>
      <c r="AED71" s="252"/>
      <c r="AEE71" s="252"/>
      <c r="AEF71" s="252"/>
      <c r="AEG71" s="252"/>
      <c r="AEH71" s="252"/>
      <c r="AEI71" s="252"/>
      <c r="AEJ71" s="252"/>
      <c r="AEK71" s="252"/>
      <c r="AEL71" s="252"/>
      <c r="AEM71" s="252"/>
      <c r="AEN71" s="252"/>
      <c r="AEO71" s="252"/>
      <c r="AEP71" s="252"/>
      <c r="AEQ71" s="252"/>
      <c r="AER71" s="252"/>
      <c r="AES71" s="252"/>
      <c r="AET71" s="252"/>
      <c r="AEU71" s="252"/>
      <c r="AEV71" s="252"/>
      <c r="AEW71" s="252"/>
      <c r="AEX71" s="252"/>
      <c r="AEY71" s="252"/>
      <c r="AEZ71" s="252"/>
      <c r="AFA71" s="252"/>
      <c r="AFB71" s="252"/>
      <c r="AFC71" s="252"/>
      <c r="AFD71" s="252"/>
      <c r="AFE71" s="252"/>
      <c r="AFF71" s="252"/>
      <c r="AFG71" s="252"/>
      <c r="AFH71" s="252"/>
      <c r="AFI71" s="252"/>
      <c r="AFJ71" s="252"/>
      <c r="AFK71" s="252"/>
      <c r="AFL71" s="252"/>
      <c r="AFM71" s="252"/>
      <c r="AFN71" s="252"/>
      <c r="AFO71" s="252"/>
      <c r="AFP71" s="252"/>
      <c r="AFQ71" s="252"/>
      <c r="AFR71" s="252"/>
      <c r="AFS71" s="252"/>
      <c r="AFT71" s="252"/>
      <c r="AFU71" s="252"/>
      <c r="AFV71" s="252"/>
      <c r="AFW71" s="252"/>
      <c r="AFX71" s="252"/>
      <c r="AFY71" s="252"/>
      <c r="AFZ71" s="252"/>
      <c r="AGA71" s="252"/>
      <c r="AGB71" s="252"/>
      <c r="AGC71" s="252"/>
      <c r="AGD71" s="252"/>
      <c r="AGE71" s="252"/>
      <c r="AGF71" s="252"/>
      <c r="AGG71" s="252"/>
      <c r="AGH71" s="252"/>
      <c r="AGI71" s="252"/>
      <c r="AGJ71" s="252"/>
      <c r="AGK71" s="252"/>
      <c r="AGL71" s="252"/>
      <c r="AGM71" s="252"/>
      <c r="AGN71" s="252"/>
      <c r="AGO71" s="252"/>
      <c r="AGP71" s="252"/>
      <c r="AGQ71" s="252"/>
      <c r="AGR71" s="252"/>
      <c r="AGS71" s="252"/>
      <c r="AGT71" s="252"/>
      <c r="AGU71" s="252"/>
      <c r="AGV71" s="252"/>
      <c r="AGW71" s="252"/>
      <c r="AGX71" s="252"/>
      <c r="AGY71" s="252"/>
      <c r="AGZ71" s="252"/>
      <c r="AHA71" s="252"/>
      <c r="AHB71" s="252"/>
      <c r="AHC71" s="252"/>
      <c r="AHD71" s="252"/>
      <c r="AHE71" s="252"/>
      <c r="AHF71" s="252"/>
      <c r="AHG71" s="252"/>
      <c r="AHH71" s="252"/>
      <c r="AHI71" s="252"/>
      <c r="AHJ71" s="252"/>
      <c r="AHK71" s="252"/>
      <c r="AHL71" s="252"/>
      <c r="AHM71" s="252"/>
      <c r="AHN71" s="252"/>
      <c r="AHO71" s="252"/>
      <c r="AHP71" s="252"/>
      <c r="AHQ71" s="252"/>
      <c r="AHR71" s="252"/>
      <c r="AHS71" s="252"/>
      <c r="AHT71" s="252"/>
      <c r="AHU71" s="252"/>
      <c r="AHV71" s="252"/>
      <c r="AHW71" s="252"/>
      <c r="AHX71" s="252"/>
      <c r="AHY71" s="252"/>
      <c r="AHZ71" s="252"/>
      <c r="AIA71" s="252"/>
      <c r="AIB71" s="252"/>
      <c r="AIC71" s="252"/>
      <c r="AID71" s="252"/>
      <c r="AIE71" s="252"/>
      <c r="AIF71" s="252"/>
      <c r="AIG71" s="252"/>
      <c r="AIH71" s="252"/>
      <c r="AII71" s="252"/>
      <c r="AIJ71" s="252"/>
      <c r="AIK71" s="252"/>
      <c r="AIL71" s="252"/>
      <c r="AIM71" s="252"/>
      <c r="AIN71" s="252"/>
      <c r="AIO71" s="252"/>
      <c r="AIP71" s="252"/>
      <c r="AIQ71" s="252"/>
      <c r="AIR71" s="252"/>
      <c r="AIS71" s="252"/>
      <c r="AIT71" s="252"/>
      <c r="AIU71" s="252"/>
      <c r="AIV71" s="252"/>
      <c r="AIW71" s="252"/>
      <c r="AIX71" s="252"/>
      <c r="AIY71" s="252"/>
      <c r="AIZ71" s="252"/>
      <c r="AJA71" s="252"/>
      <c r="AJB71" s="252"/>
      <c r="AJC71" s="252"/>
      <c r="AJD71" s="252"/>
      <c r="AJE71" s="252"/>
      <c r="AJF71" s="252"/>
      <c r="AJG71" s="252"/>
      <c r="AJH71" s="252"/>
      <c r="AJI71" s="252"/>
      <c r="AJJ71" s="252"/>
      <c r="AJK71" s="252"/>
      <c r="AJL71" s="252"/>
      <c r="AJM71" s="252"/>
      <c r="AJN71" s="252"/>
      <c r="AJO71" s="252"/>
      <c r="AJP71" s="252"/>
      <c r="AJQ71" s="252"/>
      <c r="AJR71" s="252"/>
      <c r="AJS71" s="252"/>
      <c r="AJT71" s="252"/>
      <c r="AJU71" s="252"/>
      <c r="AJV71" s="252"/>
      <c r="AJW71" s="252"/>
      <c r="AJX71" s="252"/>
      <c r="AJY71" s="252"/>
      <c r="AJZ71" s="252"/>
      <c r="AKA71" s="252"/>
      <c r="AKB71" s="252"/>
      <c r="AKC71" s="252"/>
      <c r="AKD71" s="252"/>
      <c r="AKE71" s="252"/>
      <c r="AKF71" s="252"/>
      <c r="AKG71" s="252"/>
      <c r="AKH71" s="252"/>
      <c r="AKI71" s="252"/>
      <c r="AKJ71" s="252"/>
      <c r="AKK71" s="252"/>
      <c r="AKL71" s="252"/>
      <c r="AKM71" s="252"/>
      <c r="AKN71" s="252"/>
      <c r="AKO71" s="252"/>
      <c r="AKP71" s="252"/>
      <c r="AKQ71" s="252"/>
      <c r="AKR71" s="252"/>
      <c r="AKS71" s="252"/>
      <c r="AKT71" s="252"/>
      <c r="AKU71" s="252"/>
      <c r="AKV71" s="252"/>
      <c r="AKW71" s="252"/>
      <c r="AKX71" s="252"/>
      <c r="AKY71" s="252"/>
      <c r="AKZ71" s="252"/>
      <c r="ALA71" s="252"/>
      <c r="ALB71" s="252"/>
      <c r="ALC71" s="252"/>
      <c r="ALD71" s="252"/>
      <c r="ALE71" s="252"/>
      <c r="ALF71" s="252"/>
      <c r="ALG71" s="252"/>
      <c r="ALH71" s="252"/>
      <c r="ALI71" s="252"/>
      <c r="ALJ71" s="252"/>
      <c r="ALK71" s="252"/>
      <c r="ALL71" s="252"/>
      <c r="ALM71" s="252"/>
      <c r="ALN71" s="252"/>
      <c r="ALO71" s="252"/>
      <c r="ALP71" s="252"/>
      <c r="ALQ71" s="252"/>
      <c r="ALR71" s="252"/>
      <c r="ALS71" s="252"/>
      <c r="ALT71" s="252"/>
      <c r="ALU71" s="252"/>
      <c r="ALV71" s="252"/>
      <c r="ALW71" s="252"/>
      <c r="ALX71" s="252"/>
      <c r="ALY71" s="252"/>
      <c r="ALZ71" s="252"/>
      <c r="AMA71" s="252"/>
      <c r="AMB71" s="252"/>
      <c r="AMC71" s="252"/>
      <c r="AMD71" s="252"/>
      <c r="AME71" s="252"/>
      <c r="AMF71" s="252"/>
      <c r="AMG71" s="252"/>
      <c r="AMH71" s="252"/>
      <c r="AMI71" s="252"/>
      <c r="AMJ71" s="252"/>
      <c r="AMK71" s="252"/>
    </row>
    <row r="72" spans="1:1025" s="5" customFormat="1" ht="15.95" customHeight="1" x14ac:dyDescent="0.2">
      <c r="A72" s="271">
        <f t="shared" ref="A72:B72" si="22">A14</f>
        <v>4</v>
      </c>
      <c r="B72" s="528" t="str">
        <f t="shared" si="22"/>
        <v>Técnico em Edificações qualificado para inspeção de linha de vida</v>
      </c>
      <c r="C72" s="532">
        <f>'Postos de Tec. de Edificacoes'!$I$14</f>
        <v>0</v>
      </c>
      <c r="D72" s="531">
        <f>'Postos de Tec. de Edificacoes'!$J$14</f>
        <v>0</v>
      </c>
      <c r="E72" s="530">
        <v>1</v>
      </c>
      <c r="F72" s="273">
        <f>ROUND(((IF(C23&gt;0,MAX((C72*((21+E72)*D72))-(6%*(C23)),0),0))-'Postos de Tec. de Edificacoes'!I17)/E72,2)</f>
        <v>0</v>
      </c>
      <c r="G72" s="273">
        <f>F72*$G$68</f>
        <v>0</v>
      </c>
      <c r="H72" s="274">
        <f t="shared" si="19"/>
        <v>0</v>
      </c>
      <c r="I72" s="274">
        <f t="shared" si="20"/>
        <v>0</v>
      </c>
      <c r="J72" s="259"/>
      <c r="K72" s="259"/>
      <c r="L72" s="259"/>
      <c r="M72" s="259"/>
      <c r="N72" s="259"/>
      <c r="O72" s="259"/>
      <c r="P72" s="259"/>
      <c r="Q72" s="259"/>
      <c r="R72" s="251"/>
      <c r="S72" s="252"/>
      <c r="T72" s="252"/>
      <c r="U72" s="252"/>
      <c r="V72" s="252"/>
      <c r="W72" s="252"/>
      <c r="X72" s="252"/>
      <c r="Y72" s="252"/>
      <c r="Z72" s="252"/>
      <c r="AA72" s="252"/>
      <c r="AB72" s="252"/>
      <c r="AC72" s="252"/>
      <c r="AD72" s="252"/>
      <c r="AE72" s="252"/>
      <c r="AF72" s="252"/>
      <c r="AG72" s="252"/>
      <c r="AH72" s="252"/>
      <c r="AI72" s="252"/>
      <c r="AJ72" s="252"/>
      <c r="AK72" s="252"/>
      <c r="AL72" s="252"/>
      <c r="AM72" s="252"/>
      <c r="AN72" s="252"/>
      <c r="AO72" s="252"/>
      <c r="AP72" s="252"/>
      <c r="AQ72" s="252"/>
      <c r="AR72" s="252"/>
      <c r="AS72" s="252"/>
      <c r="AT72" s="252"/>
      <c r="AU72" s="252"/>
      <c r="AV72" s="252"/>
      <c r="AW72" s="252"/>
      <c r="AX72" s="252"/>
      <c r="AY72" s="252"/>
      <c r="AZ72" s="252"/>
      <c r="BA72" s="252"/>
      <c r="BB72" s="252"/>
      <c r="BC72" s="252"/>
      <c r="BD72" s="252"/>
      <c r="BE72" s="252"/>
      <c r="BF72" s="252"/>
      <c r="BG72" s="252"/>
      <c r="BH72" s="252"/>
      <c r="BI72" s="252"/>
      <c r="BJ72" s="252"/>
      <c r="BK72" s="252"/>
      <c r="BL72" s="252"/>
      <c r="BM72" s="252"/>
      <c r="BN72" s="252"/>
      <c r="BO72" s="252"/>
      <c r="BP72" s="252"/>
      <c r="BQ72" s="252"/>
      <c r="BR72" s="252"/>
      <c r="BS72" s="252"/>
      <c r="BT72" s="252"/>
      <c r="BU72" s="252"/>
      <c r="BV72" s="252"/>
      <c r="BW72" s="252"/>
      <c r="BX72" s="252"/>
      <c r="BY72" s="252"/>
      <c r="BZ72" s="252"/>
      <c r="CA72" s="252"/>
      <c r="CB72" s="252"/>
      <c r="CC72" s="252"/>
      <c r="CD72" s="252"/>
      <c r="CE72" s="252"/>
      <c r="CF72" s="252"/>
      <c r="CG72" s="252"/>
      <c r="CH72" s="252"/>
      <c r="CI72" s="252"/>
      <c r="CJ72" s="252"/>
      <c r="CK72" s="252"/>
      <c r="CL72" s="252"/>
      <c r="CM72" s="252"/>
      <c r="CN72" s="252"/>
      <c r="CO72" s="252"/>
      <c r="CP72" s="252"/>
      <c r="CQ72" s="252"/>
      <c r="CR72" s="252"/>
      <c r="CS72" s="252"/>
      <c r="CT72" s="252"/>
      <c r="CU72" s="252"/>
      <c r="CV72" s="252"/>
      <c r="CW72" s="252"/>
      <c r="CX72" s="252"/>
      <c r="CY72" s="252"/>
      <c r="CZ72" s="252"/>
      <c r="DA72" s="252"/>
      <c r="DB72" s="252"/>
      <c r="DC72" s="252"/>
      <c r="DD72" s="252"/>
      <c r="DE72" s="252"/>
      <c r="DF72" s="252"/>
      <c r="DG72" s="252"/>
      <c r="DH72" s="252"/>
      <c r="DI72" s="252"/>
      <c r="DJ72" s="252"/>
      <c r="DK72" s="252"/>
      <c r="DL72" s="252"/>
      <c r="DM72" s="252"/>
      <c r="DN72" s="252"/>
      <c r="DO72" s="252"/>
      <c r="DP72" s="252"/>
      <c r="DQ72" s="252"/>
      <c r="DR72" s="252"/>
      <c r="DS72" s="252"/>
      <c r="DT72" s="252"/>
      <c r="DU72" s="252"/>
      <c r="DV72" s="252"/>
      <c r="DW72" s="252"/>
      <c r="DX72" s="252"/>
      <c r="DY72" s="252"/>
      <c r="DZ72" s="252"/>
      <c r="EA72" s="252"/>
      <c r="EB72" s="252"/>
      <c r="EC72" s="252"/>
      <c r="ED72" s="252"/>
      <c r="EE72" s="252"/>
      <c r="EF72" s="252"/>
      <c r="EG72" s="252"/>
      <c r="EH72" s="252"/>
      <c r="EI72" s="252"/>
      <c r="EJ72" s="252"/>
      <c r="EK72" s="252"/>
      <c r="EL72" s="252"/>
      <c r="EM72" s="252"/>
      <c r="EN72" s="252"/>
      <c r="EO72" s="252"/>
      <c r="EP72" s="252"/>
      <c r="EQ72" s="252"/>
      <c r="ER72" s="252"/>
      <c r="ES72" s="252"/>
      <c r="ET72" s="252"/>
      <c r="EU72" s="252"/>
      <c r="EV72" s="252"/>
      <c r="EW72" s="252"/>
      <c r="EX72" s="252"/>
      <c r="EY72" s="252"/>
      <c r="EZ72" s="252"/>
      <c r="FA72" s="252"/>
      <c r="FB72" s="252"/>
      <c r="FC72" s="252"/>
      <c r="FD72" s="252"/>
      <c r="FE72" s="252"/>
      <c r="FF72" s="252"/>
      <c r="FG72" s="252"/>
      <c r="FH72" s="252"/>
      <c r="FI72" s="252"/>
      <c r="FJ72" s="252"/>
      <c r="FK72" s="252"/>
      <c r="FL72" s="252"/>
      <c r="FM72" s="252"/>
      <c r="FN72" s="252"/>
      <c r="FO72" s="252"/>
      <c r="FP72" s="252"/>
      <c r="FQ72" s="252"/>
      <c r="FR72" s="252"/>
      <c r="FS72" s="252"/>
      <c r="FT72" s="252"/>
      <c r="FU72" s="252"/>
      <c r="FV72" s="252"/>
      <c r="FW72" s="252"/>
      <c r="FX72" s="252"/>
      <c r="FY72" s="252"/>
      <c r="FZ72" s="252"/>
      <c r="GA72" s="252"/>
      <c r="GB72" s="252"/>
      <c r="GC72" s="252"/>
      <c r="GD72" s="252"/>
      <c r="GE72" s="252"/>
      <c r="GF72" s="252"/>
      <c r="GG72" s="252"/>
      <c r="GH72" s="252"/>
      <c r="GI72" s="252"/>
      <c r="GJ72" s="252"/>
      <c r="GK72" s="252"/>
      <c r="GL72" s="252"/>
      <c r="GM72" s="252"/>
      <c r="GN72" s="252"/>
      <c r="GO72" s="252"/>
      <c r="GP72" s="252"/>
      <c r="GQ72" s="252"/>
      <c r="GR72" s="252"/>
      <c r="GS72" s="252"/>
      <c r="GT72" s="252"/>
      <c r="GU72" s="252"/>
      <c r="GV72" s="252"/>
      <c r="GW72" s="252"/>
      <c r="GX72" s="252"/>
      <c r="GY72" s="252"/>
      <c r="GZ72" s="252"/>
      <c r="HA72" s="252"/>
      <c r="HB72" s="252"/>
      <c r="HC72" s="252"/>
      <c r="HD72" s="252"/>
      <c r="HE72" s="252"/>
      <c r="HF72" s="252"/>
      <c r="HG72" s="252"/>
      <c r="HH72" s="252"/>
      <c r="HI72" s="252"/>
      <c r="HJ72" s="252"/>
      <c r="HK72" s="252"/>
      <c r="HL72" s="252"/>
      <c r="HM72" s="252"/>
      <c r="HN72" s="252"/>
      <c r="HO72" s="252"/>
      <c r="HP72" s="252"/>
      <c r="HQ72" s="252"/>
      <c r="HR72" s="252"/>
      <c r="HS72" s="252"/>
      <c r="HT72" s="252"/>
      <c r="HU72" s="252"/>
      <c r="HV72" s="252"/>
      <c r="HW72" s="252"/>
      <c r="HX72" s="252"/>
      <c r="HY72" s="252"/>
      <c r="HZ72" s="252"/>
      <c r="IA72" s="252"/>
      <c r="IB72" s="252"/>
      <c r="IC72" s="252"/>
      <c r="ID72" s="252"/>
      <c r="IE72" s="252"/>
      <c r="IF72" s="252"/>
      <c r="IG72" s="252"/>
      <c r="IH72" s="252"/>
      <c r="II72" s="252"/>
      <c r="IJ72" s="252"/>
      <c r="IK72" s="252"/>
      <c r="IL72" s="252"/>
      <c r="IM72" s="252"/>
      <c r="IN72" s="252"/>
      <c r="IO72" s="252"/>
      <c r="IP72" s="252"/>
      <c r="IQ72" s="252"/>
      <c r="IR72" s="252"/>
      <c r="IS72" s="252"/>
      <c r="IT72" s="252"/>
      <c r="IU72" s="252"/>
      <c r="IV72" s="252"/>
      <c r="IW72" s="252"/>
      <c r="IX72" s="252"/>
      <c r="IY72" s="252"/>
      <c r="IZ72" s="252"/>
      <c r="JA72" s="252"/>
      <c r="JB72" s="252"/>
      <c r="JC72" s="252"/>
      <c r="JD72" s="252"/>
      <c r="JE72" s="252"/>
      <c r="JF72" s="252"/>
      <c r="JG72" s="252"/>
      <c r="JH72" s="252"/>
      <c r="JI72" s="252"/>
      <c r="JJ72" s="252"/>
      <c r="JK72" s="252"/>
      <c r="JL72" s="252"/>
      <c r="JM72" s="252"/>
      <c r="JN72" s="252"/>
      <c r="JO72" s="252"/>
      <c r="JP72" s="252"/>
      <c r="JQ72" s="252"/>
      <c r="JR72" s="252"/>
      <c r="JS72" s="252"/>
      <c r="JT72" s="252"/>
      <c r="JU72" s="252"/>
      <c r="JV72" s="252"/>
      <c r="JW72" s="252"/>
      <c r="JX72" s="252"/>
      <c r="JY72" s="252"/>
      <c r="JZ72" s="252"/>
      <c r="KA72" s="252"/>
      <c r="KB72" s="252"/>
      <c r="KC72" s="252"/>
      <c r="KD72" s="252"/>
      <c r="KE72" s="252"/>
      <c r="KF72" s="252"/>
      <c r="KG72" s="252"/>
      <c r="KH72" s="252"/>
      <c r="KI72" s="252"/>
      <c r="KJ72" s="252"/>
      <c r="KK72" s="252"/>
      <c r="KL72" s="252"/>
      <c r="KM72" s="252"/>
      <c r="KN72" s="252"/>
      <c r="KO72" s="252"/>
      <c r="KP72" s="252"/>
      <c r="KQ72" s="252"/>
      <c r="KR72" s="252"/>
      <c r="KS72" s="252"/>
      <c r="KT72" s="252"/>
      <c r="KU72" s="252"/>
      <c r="KV72" s="252"/>
      <c r="KW72" s="252"/>
      <c r="KX72" s="252"/>
      <c r="KY72" s="252"/>
      <c r="KZ72" s="252"/>
      <c r="LA72" s="252"/>
      <c r="LB72" s="252"/>
      <c r="LC72" s="252"/>
      <c r="LD72" s="252"/>
      <c r="LE72" s="252"/>
      <c r="LF72" s="252"/>
      <c r="LG72" s="252"/>
      <c r="LH72" s="252"/>
      <c r="LI72" s="252"/>
      <c r="LJ72" s="252"/>
      <c r="LK72" s="252"/>
      <c r="LL72" s="252"/>
      <c r="LM72" s="252"/>
      <c r="LN72" s="252"/>
      <c r="LO72" s="252"/>
      <c r="LP72" s="252"/>
      <c r="LQ72" s="252"/>
      <c r="LR72" s="252"/>
      <c r="LS72" s="252"/>
      <c r="LT72" s="252"/>
      <c r="LU72" s="252"/>
      <c r="LV72" s="252"/>
      <c r="LW72" s="252"/>
      <c r="LX72" s="252"/>
      <c r="LY72" s="252"/>
      <c r="LZ72" s="252"/>
      <c r="MA72" s="252"/>
      <c r="MB72" s="252"/>
      <c r="MC72" s="252"/>
      <c r="MD72" s="252"/>
      <c r="ME72" s="252"/>
      <c r="MF72" s="252"/>
      <c r="MG72" s="252"/>
      <c r="MH72" s="252"/>
      <c r="MI72" s="252"/>
      <c r="MJ72" s="252"/>
      <c r="MK72" s="252"/>
      <c r="ML72" s="252"/>
      <c r="MM72" s="252"/>
      <c r="MN72" s="252"/>
      <c r="MO72" s="252"/>
      <c r="MP72" s="252"/>
      <c r="MQ72" s="252"/>
      <c r="MR72" s="252"/>
      <c r="MS72" s="252"/>
      <c r="MT72" s="252"/>
      <c r="MU72" s="252"/>
      <c r="MV72" s="252"/>
      <c r="MW72" s="252"/>
      <c r="MX72" s="252"/>
      <c r="MY72" s="252"/>
      <c r="MZ72" s="252"/>
      <c r="NA72" s="252"/>
      <c r="NB72" s="252"/>
      <c r="NC72" s="252"/>
      <c r="ND72" s="252"/>
      <c r="NE72" s="252"/>
      <c r="NF72" s="252"/>
      <c r="NG72" s="252"/>
      <c r="NH72" s="252"/>
      <c r="NI72" s="252"/>
      <c r="NJ72" s="252"/>
      <c r="NK72" s="252"/>
      <c r="NL72" s="252"/>
      <c r="NM72" s="252"/>
      <c r="NN72" s="252"/>
      <c r="NO72" s="252"/>
      <c r="NP72" s="252"/>
      <c r="NQ72" s="252"/>
      <c r="NR72" s="252"/>
      <c r="NS72" s="252"/>
      <c r="NT72" s="252"/>
      <c r="NU72" s="252"/>
      <c r="NV72" s="252"/>
      <c r="NW72" s="252"/>
      <c r="NX72" s="252"/>
      <c r="NY72" s="252"/>
      <c r="NZ72" s="252"/>
      <c r="OA72" s="252"/>
      <c r="OB72" s="252"/>
      <c r="OC72" s="252"/>
      <c r="OD72" s="252"/>
      <c r="OE72" s="252"/>
      <c r="OF72" s="252"/>
      <c r="OG72" s="252"/>
      <c r="OH72" s="252"/>
      <c r="OI72" s="252"/>
      <c r="OJ72" s="252"/>
      <c r="OK72" s="252"/>
      <c r="OL72" s="252"/>
      <c r="OM72" s="252"/>
      <c r="ON72" s="252"/>
      <c r="OO72" s="252"/>
      <c r="OP72" s="252"/>
      <c r="OQ72" s="252"/>
      <c r="OR72" s="252"/>
      <c r="OS72" s="252"/>
      <c r="OT72" s="252"/>
      <c r="OU72" s="252"/>
      <c r="OV72" s="252"/>
      <c r="OW72" s="252"/>
      <c r="OX72" s="252"/>
      <c r="OY72" s="252"/>
      <c r="OZ72" s="252"/>
      <c r="PA72" s="252"/>
      <c r="PB72" s="252"/>
      <c r="PC72" s="252"/>
      <c r="PD72" s="252"/>
      <c r="PE72" s="252"/>
      <c r="PF72" s="252"/>
      <c r="PG72" s="252"/>
      <c r="PH72" s="252"/>
      <c r="PI72" s="252"/>
      <c r="PJ72" s="252"/>
      <c r="PK72" s="252"/>
      <c r="PL72" s="252"/>
      <c r="PM72" s="252"/>
      <c r="PN72" s="252"/>
      <c r="PO72" s="252"/>
      <c r="PP72" s="252"/>
      <c r="PQ72" s="252"/>
      <c r="PR72" s="252"/>
      <c r="PS72" s="252"/>
      <c r="PT72" s="252"/>
      <c r="PU72" s="252"/>
      <c r="PV72" s="252"/>
      <c r="PW72" s="252"/>
      <c r="PX72" s="252"/>
      <c r="PY72" s="252"/>
      <c r="PZ72" s="252"/>
      <c r="QA72" s="252"/>
      <c r="QB72" s="252"/>
      <c r="QC72" s="252"/>
      <c r="QD72" s="252"/>
      <c r="QE72" s="252"/>
      <c r="QF72" s="252"/>
      <c r="QG72" s="252"/>
      <c r="QH72" s="252"/>
      <c r="QI72" s="252"/>
      <c r="QJ72" s="252"/>
      <c r="QK72" s="252"/>
      <c r="QL72" s="252"/>
      <c r="QM72" s="252"/>
      <c r="QN72" s="252"/>
      <c r="QO72" s="252"/>
      <c r="QP72" s="252"/>
      <c r="QQ72" s="252"/>
      <c r="QR72" s="252"/>
      <c r="QS72" s="252"/>
      <c r="QT72" s="252"/>
      <c r="QU72" s="252"/>
      <c r="QV72" s="252"/>
      <c r="QW72" s="252"/>
      <c r="QX72" s="252"/>
      <c r="QY72" s="252"/>
      <c r="QZ72" s="252"/>
      <c r="RA72" s="252"/>
      <c r="RB72" s="252"/>
      <c r="RC72" s="252"/>
      <c r="RD72" s="252"/>
      <c r="RE72" s="252"/>
      <c r="RF72" s="252"/>
      <c r="RG72" s="252"/>
      <c r="RH72" s="252"/>
      <c r="RI72" s="252"/>
      <c r="RJ72" s="252"/>
      <c r="RK72" s="252"/>
      <c r="RL72" s="252"/>
      <c r="RM72" s="252"/>
      <c r="RN72" s="252"/>
      <c r="RO72" s="252"/>
      <c r="RP72" s="252"/>
      <c r="RQ72" s="252"/>
      <c r="RR72" s="252"/>
      <c r="RS72" s="252"/>
      <c r="RT72" s="252"/>
      <c r="RU72" s="252"/>
      <c r="RV72" s="252"/>
      <c r="RW72" s="252"/>
      <c r="RX72" s="252"/>
      <c r="RY72" s="252"/>
      <c r="RZ72" s="252"/>
      <c r="SA72" s="252"/>
      <c r="SB72" s="252"/>
      <c r="SC72" s="252"/>
      <c r="SD72" s="252"/>
      <c r="SE72" s="252"/>
      <c r="SF72" s="252"/>
      <c r="SG72" s="252"/>
      <c r="SH72" s="252"/>
      <c r="SI72" s="252"/>
      <c r="SJ72" s="252"/>
      <c r="SK72" s="252"/>
      <c r="SL72" s="252"/>
      <c r="SM72" s="252"/>
      <c r="SN72" s="252"/>
      <c r="SO72" s="252"/>
      <c r="SP72" s="252"/>
      <c r="SQ72" s="252"/>
      <c r="SR72" s="252"/>
      <c r="SS72" s="252"/>
      <c r="ST72" s="252"/>
      <c r="SU72" s="252"/>
      <c r="SV72" s="252"/>
      <c r="SW72" s="252"/>
      <c r="SX72" s="252"/>
      <c r="SY72" s="252"/>
      <c r="SZ72" s="252"/>
      <c r="TA72" s="252"/>
      <c r="TB72" s="252"/>
      <c r="TC72" s="252"/>
      <c r="TD72" s="252"/>
      <c r="TE72" s="252"/>
      <c r="TF72" s="252"/>
      <c r="TG72" s="252"/>
      <c r="TH72" s="252"/>
      <c r="TI72" s="252"/>
      <c r="TJ72" s="252"/>
      <c r="TK72" s="252"/>
      <c r="TL72" s="252"/>
      <c r="TM72" s="252"/>
      <c r="TN72" s="252"/>
      <c r="TO72" s="252"/>
      <c r="TP72" s="252"/>
      <c r="TQ72" s="252"/>
      <c r="TR72" s="252"/>
      <c r="TS72" s="252"/>
      <c r="TT72" s="252"/>
      <c r="TU72" s="252"/>
      <c r="TV72" s="252"/>
      <c r="TW72" s="252"/>
      <c r="TX72" s="252"/>
      <c r="TY72" s="252"/>
      <c r="TZ72" s="252"/>
      <c r="UA72" s="252"/>
      <c r="UB72" s="252"/>
      <c r="UC72" s="252"/>
      <c r="UD72" s="252"/>
      <c r="UE72" s="252"/>
      <c r="UF72" s="252"/>
      <c r="UG72" s="252"/>
      <c r="UH72" s="252"/>
      <c r="UI72" s="252"/>
      <c r="UJ72" s="252"/>
      <c r="UK72" s="252"/>
      <c r="UL72" s="252"/>
      <c r="UM72" s="252"/>
      <c r="UN72" s="252"/>
      <c r="UO72" s="252"/>
      <c r="UP72" s="252"/>
      <c r="UQ72" s="252"/>
      <c r="UR72" s="252"/>
      <c r="US72" s="252"/>
      <c r="UT72" s="252"/>
      <c r="UU72" s="252"/>
      <c r="UV72" s="252"/>
      <c r="UW72" s="252"/>
      <c r="UX72" s="252"/>
      <c r="UY72" s="252"/>
      <c r="UZ72" s="252"/>
      <c r="VA72" s="252"/>
      <c r="VB72" s="252"/>
      <c r="VC72" s="252"/>
      <c r="VD72" s="252"/>
      <c r="VE72" s="252"/>
      <c r="VF72" s="252"/>
      <c r="VG72" s="252"/>
      <c r="VH72" s="252"/>
      <c r="VI72" s="252"/>
      <c r="VJ72" s="252"/>
      <c r="VK72" s="252"/>
      <c r="VL72" s="252"/>
      <c r="VM72" s="252"/>
      <c r="VN72" s="252"/>
      <c r="VO72" s="252"/>
      <c r="VP72" s="252"/>
      <c r="VQ72" s="252"/>
      <c r="VR72" s="252"/>
      <c r="VS72" s="252"/>
      <c r="VT72" s="252"/>
      <c r="VU72" s="252"/>
      <c r="VV72" s="252"/>
      <c r="VW72" s="252"/>
      <c r="VX72" s="252"/>
      <c r="VY72" s="252"/>
      <c r="VZ72" s="252"/>
      <c r="WA72" s="252"/>
      <c r="WB72" s="252"/>
      <c r="WC72" s="252"/>
      <c r="WD72" s="252"/>
      <c r="WE72" s="252"/>
      <c r="WF72" s="252"/>
      <c r="WG72" s="252"/>
      <c r="WH72" s="252"/>
      <c r="WI72" s="252"/>
      <c r="WJ72" s="252"/>
      <c r="WK72" s="252"/>
      <c r="WL72" s="252"/>
      <c r="WM72" s="252"/>
      <c r="WN72" s="252"/>
      <c r="WO72" s="252"/>
      <c r="WP72" s="252"/>
      <c r="WQ72" s="252"/>
      <c r="WR72" s="252"/>
      <c r="WS72" s="252"/>
      <c r="WT72" s="252"/>
      <c r="WU72" s="252"/>
      <c r="WV72" s="252"/>
      <c r="WW72" s="252"/>
      <c r="WX72" s="252"/>
      <c r="WY72" s="252"/>
      <c r="WZ72" s="252"/>
      <c r="XA72" s="252"/>
      <c r="XB72" s="252"/>
      <c r="XC72" s="252"/>
      <c r="XD72" s="252"/>
      <c r="XE72" s="252"/>
      <c r="XF72" s="252"/>
      <c r="XG72" s="252"/>
      <c r="XH72" s="252"/>
      <c r="XI72" s="252"/>
      <c r="XJ72" s="252"/>
      <c r="XK72" s="252"/>
      <c r="XL72" s="252"/>
      <c r="XM72" s="252"/>
      <c r="XN72" s="252"/>
      <c r="XO72" s="252"/>
      <c r="XP72" s="252"/>
      <c r="XQ72" s="252"/>
      <c r="XR72" s="252"/>
      <c r="XS72" s="252"/>
      <c r="XT72" s="252"/>
      <c r="XU72" s="252"/>
      <c r="XV72" s="252"/>
      <c r="XW72" s="252"/>
      <c r="XX72" s="252"/>
      <c r="XY72" s="252"/>
      <c r="XZ72" s="252"/>
      <c r="YA72" s="252"/>
      <c r="YB72" s="252"/>
      <c r="YC72" s="252"/>
      <c r="YD72" s="252"/>
      <c r="YE72" s="252"/>
      <c r="YF72" s="252"/>
      <c r="YG72" s="252"/>
      <c r="YH72" s="252"/>
      <c r="YI72" s="252"/>
      <c r="YJ72" s="252"/>
      <c r="YK72" s="252"/>
      <c r="YL72" s="252"/>
      <c r="YM72" s="252"/>
      <c r="YN72" s="252"/>
      <c r="YO72" s="252"/>
      <c r="YP72" s="252"/>
      <c r="YQ72" s="252"/>
      <c r="YR72" s="252"/>
      <c r="YS72" s="252"/>
      <c r="YT72" s="252"/>
      <c r="YU72" s="252"/>
      <c r="YV72" s="252"/>
      <c r="YW72" s="252"/>
      <c r="YX72" s="252"/>
      <c r="YY72" s="252"/>
      <c r="YZ72" s="252"/>
      <c r="ZA72" s="252"/>
      <c r="ZB72" s="252"/>
      <c r="ZC72" s="252"/>
      <c r="ZD72" s="252"/>
      <c r="ZE72" s="252"/>
      <c r="ZF72" s="252"/>
      <c r="ZG72" s="252"/>
      <c r="ZH72" s="252"/>
      <c r="ZI72" s="252"/>
      <c r="ZJ72" s="252"/>
      <c r="ZK72" s="252"/>
      <c r="ZL72" s="252"/>
      <c r="ZM72" s="252"/>
      <c r="ZN72" s="252"/>
      <c r="ZO72" s="252"/>
      <c r="ZP72" s="252"/>
      <c r="ZQ72" s="252"/>
      <c r="ZR72" s="252"/>
      <c r="ZS72" s="252"/>
      <c r="ZT72" s="252"/>
      <c r="ZU72" s="252"/>
      <c r="ZV72" s="252"/>
      <c r="ZW72" s="252"/>
      <c r="ZX72" s="252"/>
      <c r="ZY72" s="252"/>
      <c r="ZZ72" s="252"/>
      <c r="AAA72" s="252"/>
      <c r="AAB72" s="252"/>
      <c r="AAC72" s="252"/>
      <c r="AAD72" s="252"/>
      <c r="AAE72" s="252"/>
      <c r="AAF72" s="252"/>
      <c r="AAG72" s="252"/>
      <c r="AAH72" s="252"/>
      <c r="AAI72" s="252"/>
      <c r="AAJ72" s="252"/>
      <c r="AAK72" s="252"/>
      <c r="AAL72" s="252"/>
      <c r="AAM72" s="252"/>
      <c r="AAN72" s="252"/>
      <c r="AAO72" s="252"/>
      <c r="AAP72" s="252"/>
      <c r="AAQ72" s="252"/>
      <c r="AAR72" s="252"/>
      <c r="AAS72" s="252"/>
      <c r="AAT72" s="252"/>
      <c r="AAU72" s="252"/>
      <c r="AAV72" s="252"/>
      <c r="AAW72" s="252"/>
      <c r="AAX72" s="252"/>
      <c r="AAY72" s="252"/>
      <c r="AAZ72" s="252"/>
      <c r="ABA72" s="252"/>
      <c r="ABB72" s="252"/>
      <c r="ABC72" s="252"/>
      <c r="ABD72" s="252"/>
      <c r="ABE72" s="252"/>
      <c r="ABF72" s="252"/>
      <c r="ABG72" s="252"/>
      <c r="ABH72" s="252"/>
      <c r="ABI72" s="252"/>
      <c r="ABJ72" s="252"/>
      <c r="ABK72" s="252"/>
      <c r="ABL72" s="252"/>
      <c r="ABM72" s="252"/>
      <c r="ABN72" s="252"/>
      <c r="ABO72" s="252"/>
      <c r="ABP72" s="252"/>
      <c r="ABQ72" s="252"/>
      <c r="ABR72" s="252"/>
      <c r="ABS72" s="252"/>
      <c r="ABT72" s="252"/>
      <c r="ABU72" s="252"/>
      <c r="ABV72" s="252"/>
      <c r="ABW72" s="252"/>
      <c r="ABX72" s="252"/>
      <c r="ABY72" s="252"/>
      <c r="ABZ72" s="252"/>
      <c r="ACA72" s="252"/>
      <c r="ACB72" s="252"/>
      <c r="ACC72" s="252"/>
      <c r="ACD72" s="252"/>
      <c r="ACE72" s="252"/>
      <c r="ACF72" s="252"/>
      <c r="ACG72" s="252"/>
      <c r="ACH72" s="252"/>
      <c r="ACI72" s="252"/>
      <c r="ACJ72" s="252"/>
      <c r="ACK72" s="252"/>
      <c r="ACL72" s="252"/>
      <c r="ACM72" s="252"/>
      <c r="ACN72" s="252"/>
      <c r="ACO72" s="252"/>
      <c r="ACP72" s="252"/>
      <c r="ACQ72" s="252"/>
      <c r="ACR72" s="252"/>
      <c r="ACS72" s="252"/>
      <c r="ACT72" s="252"/>
      <c r="ACU72" s="252"/>
      <c r="ACV72" s="252"/>
      <c r="ACW72" s="252"/>
      <c r="ACX72" s="252"/>
      <c r="ACY72" s="252"/>
      <c r="ACZ72" s="252"/>
      <c r="ADA72" s="252"/>
      <c r="ADB72" s="252"/>
      <c r="ADC72" s="252"/>
      <c r="ADD72" s="252"/>
      <c r="ADE72" s="252"/>
      <c r="ADF72" s="252"/>
      <c r="ADG72" s="252"/>
      <c r="ADH72" s="252"/>
      <c r="ADI72" s="252"/>
      <c r="ADJ72" s="252"/>
      <c r="ADK72" s="252"/>
      <c r="ADL72" s="252"/>
      <c r="ADM72" s="252"/>
      <c r="ADN72" s="252"/>
      <c r="ADO72" s="252"/>
      <c r="ADP72" s="252"/>
      <c r="ADQ72" s="252"/>
      <c r="ADR72" s="252"/>
      <c r="ADS72" s="252"/>
      <c r="ADT72" s="252"/>
      <c r="ADU72" s="252"/>
      <c r="ADV72" s="252"/>
      <c r="ADW72" s="252"/>
      <c r="ADX72" s="252"/>
      <c r="ADY72" s="252"/>
      <c r="ADZ72" s="252"/>
      <c r="AEA72" s="252"/>
      <c r="AEB72" s="252"/>
      <c r="AEC72" s="252"/>
      <c r="AED72" s="252"/>
      <c r="AEE72" s="252"/>
      <c r="AEF72" s="252"/>
      <c r="AEG72" s="252"/>
      <c r="AEH72" s="252"/>
      <c r="AEI72" s="252"/>
      <c r="AEJ72" s="252"/>
      <c r="AEK72" s="252"/>
      <c r="AEL72" s="252"/>
      <c r="AEM72" s="252"/>
      <c r="AEN72" s="252"/>
      <c r="AEO72" s="252"/>
      <c r="AEP72" s="252"/>
      <c r="AEQ72" s="252"/>
      <c r="AER72" s="252"/>
      <c r="AES72" s="252"/>
      <c r="AET72" s="252"/>
      <c r="AEU72" s="252"/>
      <c r="AEV72" s="252"/>
      <c r="AEW72" s="252"/>
      <c r="AEX72" s="252"/>
      <c r="AEY72" s="252"/>
      <c r="AEZ72" s="252"/>
      <c r="AFA72" s="252"/>
      <c r="AFB72" s="252"/>
      <c r="AFC72" s="252"/>
      <c r="AFD72" s="252"/>
      <c r="AFE72" s="252"/>
      <c r="AFF72" s="252"/>
      <c r="AFG72" s="252"/>
      <c r="AFH72" s="252"/>
      <c r="AFI72" s="252"/>
      <c r="AFJ72" s="252"/>
      <c r="AFK72" s="252"/>
      <c r="AFL72" s="252"/>
      <c r="AFM72" s="252"/>
      <c r="AFN72" s="252"/>
      <c r="AFO72" s="252"/>
      <c r="AFP72" s="252"/>
      <c r="AFQ72" s="252"/>
      <c r="AFR72" s="252"/>
      <c r="AFS72" s="252"/>
      <c r="AFT72" s="252"/>
      <c r="AFU72" s="252"/>
      <c r="AFV72" s="252"/>
      <c r="AFW72" s="252"/>
      <c r="AFX72" s="252"/>
      <c r="AFY72" s="252"/>
      <c r="AFZ72" s="252"/>
      <c r="AGA72" s="252"/>
      <c r="AGB72" s="252"/>
      <c r="AGC72" s="252"/>
      <c r="AGD72" s="252"/>
      <c r="AGE72" s="252"/>
      <c r="AGF72" s="252"/>
      <c r="AGG72" s="252"/>
      <c r="AGH72" s="252"/>
      <c r="AGI72" s="252"/>
      <c r="AGJ72" s="252"/>
      <c r="AGK72" s="252"/>
      <c r="AGL72" s="252"/>
      <c r="AGM72" s="252"/>
      <c r="AGN72" s="252"/>
      <c r="AGO72" s="252"/>
      <c r="AGP72" s="252"/>
      <c r="AGQ72" s="252"/>
      <c r="AGR72" s="252"/>
      <c r="AGS72" s="252"/>
      <c r="AGT72" s="252"/>
      <c r="AGU72" s="252"/>
      <c r="AGV72" s="252"/>
      <c r="AGW72" s="252"/>
      <c r="AGX72" s="252"/>
      <c r="AGY72" s="252"/>
      <c r="AGZ72" s="252"/>
      <c r="AHA72" s="252"/>
      <c r="AHB72" s="252"/>
      <c r="AHC72" s="252"/>
      <c r="AHD72" s="252"/>
      <c r="AHE72" s="252"/>
      <c r="AHF72" s="252"/>
      <c r="AHG72" s="252"/>
      <c r="AHH72" s="252"/>
      <c r="AHI72" s="252"/>
      <c r="AHJ72" s="252"/>
      <c r="AHK72" s="252"/>
      <c r="AHL72" s="252"/>
      <c r="AHM72" s="252"/>
      <c r="AHN72" s="252"/>
      <c r="AHO72" s="252"/>
      <c r="AHP72" s="252"/>
      <c r="AHQ72" s="252"/>
      <c r="AHR72" s="252"/>
      <c r="AHS72" s="252"/>
      <c r="AHT72" s="252"/>
      <c r="AHU72" s="252"/>
      <c r="AHV72" s="252"/>
      <c r="AHW72" s="252"/>
      <c r="AHX72" s="252"/>
      <c r="AHY72" s="252"/>
      <c r="AHZ72" s="252"/>
      <c r="AIA72" s="252"/>
      <c r="AIB72" s="252"/>
      <c r="AIC72" s="252"/>
      <c r="AID72" s="252"/>
      <c r="AIE72" s="252"/>
      <c r="AIF72" s="252"/>
      <c r="AIG72" s="252"/>
      <c r="AIH72" s="252"/>
      <c r="AII72" s="252"/>
      <c r="AIJ72" s="252"/>
      <c r="AIK72" s="252"/>
      <c r="AIL72" s="252"/>
      <c r="AIM72" s="252"/>
      <c r="AIN72" s="252"/>
      <c r="AIO72" s="252"/>
      <c r="AIP72" s="252"/>
      <c r="AIQ72" s="252"/>
      <c r="AIR72" s="252"/>
      <c r="AIS72" s="252"/>
      <c r="AIT72" s="252"/>
      <c r="AIU72" s="252"/>
      <c r="AIV72" s="252"/>
      <c r="AIW72" s="252"/>
      <c r="AIX72" s="252"/>
      <c r="AIY72" s="252"/>
      <c r="AIZ72" s="252"/>
      <c r="AJA72" s="252"/>
      <c r="AJB72" s="252"/>
      <c r="AJC72" s="252"/>
      <c r="AJD72" s="252"/>
      <c r="AJE72" s="252"/>
      <c r="AJF72" s="252"/>
      <c r="AJG72" s="252"/>
      <c r="AJH72" s="252"/>
      <c r="AJI72" s="252"/>
      <c r="AJJ72" s="252"/>
      <c r="AJK72" s="252"/>
      <c r="AJL72" s="252"/>
      <c r="AJM72" s="252"/>
      <c r="AJN72" s="252"/>
      <c r="AJO72" s="252"/>
      <c r="AJP72" s="252"/>
      <c r="AJQ72" s="252"/>
      <c r="AJR72" s="252"/>
      <c r="AJS72" s="252"/>
      <c r="AJT72" s="252"/>
      <c r="AJU72" s="252"/>
      <c r="AJV72" s="252"/>
      <c r="AJW72" s="252"/>
      <c r="AJX72" s="252"/>
      <c r="AJY72" s="252"/>
      <c r="AJZ72" s="252"/>
      <c r="AKA72" s="252"/>
      <c r="AKB72" s="252"/>
      <c r="AKC72" s="252"/>
      <c r="AKD72" s="252"/>
      <c r="AKE72" s="252"/>
      <c r="AKF72" s="252"/>
      <c r="AKG72" s="252"/>
      <c r="AKH72" s="252"/>
      <c r="AKI72" s="252"/>
      <c r="AKJ72" s="252"/>
      <c r="AKK72" s="252"/>
      <c r="AKL72" s="252"/>
      <c r="AKM72" s="252"/>
      <c r="AKN72" s="252"/>
      <c r="AKO72" s="252"/>
      <c r="AKP72" s="252"/>
      <c r="AKQ72" s="252"/>
      <c r="AKR72" s="252"/>
      <c r="AKS72" s="252"/>
      <c r="AKT72" s="252"/>
      <c r="AKU72" s="252"/>
      <c r="AKV72" s="252"/>
      <c r="AKW72" s="252"/>
      <c r="AKX72" s="252"/>
      <c r="AKY72" s="252"/>
      <c r="AKZ72" s="252"/>
      <c r="ALA72" s="252"/>
      <c r="ALB72" s="252"/>
      <c r="ALC72" s="252"/>
      <c r="ALD72" s="252"/>
      <c r="ALE72" s="252"/>
      <c r="ALF72" s="252"/>
      <c r="ALG72" s="252"/>
      <c r="ALH72" s="252"/>
      <c r="ALI72" s="252"/>
      <c r="ALJ72" s="252"/>
      <c r="ALK72" s="252"/>
      <c r="ALL72" s="252"/>
      <c r="ALM72" s="252"/>
      <c r="ALN72" s="252"/>
      <c r="ALO72" s="252"/>
      <c r="ALP72" s="252"/>
      <c r="ALQ72" s="252"/>
      <c r="ALR72" s="252"/>
      <c r="ALS72" s="252"/>
      <c r="ALT72" s="252"/>
      <c r="ALU72" s="252"/>
      <c r="ALV72" s="252"/>
      <c r="ALW72" s="252"/>
      <c r="ALX72" s="252"/>
      <c r="ALY72" s="252"/>
      <c r="ALZ72" s="252"/>
      <c r="AMA72" s="252"/>
      <c r="AMB72" s="252"/>
      <c r="AMC72" s="252"/>
      <c r="AMD72" s="252"/>
      <c r="AME72" s="252"/>
      <c r="AMF72" s="252"/>
      <c r="AMG72" s="252"/>
      <c r="AMH72" s="252"/>
      <c r="AMI72" s="252"/>
      <c r="AMJ72" s="252"/>
      <c r="AMK72" s="252"/>
    </row>
    <row r="73" spans="1:1025" s="5" customFormat="1" ht="15.95" customHeight="1" x14ac:dyDescent="0.2">
      <c r="A73" s="276"/>
      <c r="B73" s="277"/>
      <c r="C73" s="278"/>
      <c r="D73" s="278"/>
      <c r="E73" s="279"/>
      <c r="F73" s="269"/>
      <c r="G73" s="280"/>
      <c r="H73" s="278"/>
      <c r="I73" s="279"/>
      <c r="J73" s="259"/>
      <c r="K73" s="259"/>
      <c r="L73" s="259"/>
      <c r="M73" s="259"/>
      <c r="N73" s="259"/>
      <c r="O73" s="259"/>
      <c r="P73" s="259"/>
      <c r="Q73" s="259"/>
      <c r="R73" s="251"/>
      <c r="S73" s="252"/>
      <c r="T73" s="252"/>
      <c r="U73" s="252"/>
      <c r="V73" s="252"/>
      <c r="W73" s="252"/>
      <c r="X73" s="252"/>
      <c r="Y73" s="252"/>
      <c r="Z73" s="252"/>
      <c r="AA73" s="252"/>
      <c r="AB73" s="252"/>
      <c r="AC73" s="252"/>
      <c r="AD73" s="252"/>
      <c r="AE73" s="252"/>
      <c r="AF73" s="252"/>
      <c r="AG73" s="252"/>
      <c r="AH73" s="252"/>
      <c r="AI73" s="252"/>
      <c r="AJ73" s="252"/>
      <c r="AK73" s="252"/>
      <c r="AL73" s="252"/>
      <c r="AM73" s="252"/>
      <c r="AN73" s="252"/>
      <c r="AO73" s="252"/>
      <c r="AP73" s="252"/>
      <c r="AQ73" s="252"/>
      <c r="AR73" s="252"/>
      <c r="AS73" s="252"/>
      <c r="AT73" s="252"/>
      <c r="AU73" s="252"/>
      <c r="AV73" s="252"/>
      <c r="AW73" s="252"/>
      <c r="AX73" s="252"/>
      <c r="AY73" s="252"/>
      <c r="AZ73" s="252"/>
      <c r="BA73" s="252"/>
      <c r="BB73" s="252"/>
      <c r="BC73" s="252"/>
      <c r="BD73" s="252"/>
      <c r="BE73" s="252"/>
      <c r="BF73" s="252"/>
      <c r="BG73" s="252"/>
      <c r="BH73" s="252"/>
      <c r="BI73" s="252"/>
      <c r="BJ73" s="252"/>
      <c r="BK73" s="252"/>
      <c r="BL73" s="252"/>
      <c r="BM73" s="252"/>
      <c r="BN73" s="252"/>
      <c r="BO73" s="252"/>
      <c r="BP73" s="252"/>
      <c r="BQ73" s="252"/>
      <c r="BR73" s="252"/>
      <c r="BS73" s="252"/>
      <c r="BT73" s="252"/>
      <c r="BU73" s="252"/>
      <c r="BV73" s="252"/>
      <c r="BW73" s="252"/>
      <c r="BX73" s="252"/>
      <c r="BY73" s="252"/>
      <c r="BZ73" s="252"/>
      <c r="CA73" s="252"/>
      <c r="CB73" s="252"/>
      <c r="CC73" s="252"/>
      <c r="CD73" s="252"/>
      <c r="CE73" s="252"/>
      <c r="CF73" s="252"/>
      <c r="CG73" s="252"/>
      <c r="CH73" s="252"/>
      <c r="CI73" s="252"/>
      <c r="CJ73" s="252"/>
      <c r="CK73" s="252"/>
      <c r="CL73" s="252"/>
      <c r="CM73" s="252"/>
      <c r="CN73" s="252"/>
      <c r="CO73" s="252"/>
      <c r="CP73" s="252"/>
      <c r="CQ73" s="252"/>
      <c r="CR73" s="252"/>
      <c r="CS73" s="252"/>
      <c r="CT73" s="252"/>
      <c r="CU73" s="252"/>
      <c r="CV73" s="252"/>
      <c r="CW73" s="252"/>
      <c r="CX73" s="252"/>
      <c r="CY73" s="252"/>
      <c r="CZ73" s="252"/>
      <c r="DA73" s="252"/>
      <c r="DB73" s="252"/>
      <c r="DC73" s="252"/>
      <c r="DD73" s="252"/>
      <c r="DE73" s="252"/>
      <c r="DF73" s="252"/>
      <c r="DG73" s="252"/>
      <c r="DH73" s="252"/>
      <c r="DI73" s="252"/>
      <c r="DJ73" s="252"/>
      <c r="DK73" s="252"/>
      <c r="DL73" s="252"/>
      <c r="DM73" s="252"/>
      <c r="DN73" s="252"/>
      <c r="DO73" s="252"/>
      <c r="DP73" s="252"/>
      <c r="DQ73" s="252"/>
      <c r="DR73" s="252"/>
      <c r="DS73" s="252"/>
      <c r="DT73" s="252"/>
      <c r="DU73" s="252"/>
      <c r="DV73" s="252"/>
      <c r="DW73" s="252"/>
      <c r="DX73" s="252"/>
      <c r="DY73" s="252"/>
      <c r="DZ73" s="252"/>
      <c r="EA73" s="252"/>
      <c r="EB73" s="252"/>
      <c r="EC73" s="252"/>
      <c r="ED73" s="252"/>
      <c r="EE73" s="252"/>
      <c r="EF73" s="252"/>
      <c r="EG73" s="252"/>
      <c r="EH73" s="252"/>
      <c r="EI73" s="252"/>
      <c r="EJ73" s="252"/>
      <c r="EK73" s="252"/>
      <c r="EL73" s="252"/>
      <c r="EM73" s="252"/>
      <c r="EN73" s="252"/>
      <c r="EO73" s="252"/>
      <c r="EP73" s="252"/>
      <c r="EQ73" s="252"/>
      <c r="ER73" s="252"/>
      <c r="ES73" s="252"/>
      <c r="ET73" s="252"/>
      <c r="EU73" s="252"/>
      <c r="EV73" s="252"/>
      <c r="EW73" s="252"/>
      <c r="EX73" s="252"/>
      <c r="EY73" s="252"/>
      <c r="EZ73" s="252"/>
      <c r="FA73" s="252"/>
      <c r="FB73" s="252"/>
      <c r="FC73" s="252"/>
      <c r="FD73" s="252"/>
      <c r="FE73" s="252"/>
      <c r="FF73" s="252"/>
      <c r="FG73" s="252"/>
      <c r="FH73" s="252"/>
      <c r="FI73" s="252"/>
      <c r="FJ73" s="252"/>
      <c r="FK73" s="252"/>
      <c r="FL73" s="252"/>
      <c r="FM73" s="252"/>
      <c r="FN73" s="252"/>
      <c r="FO73" s="252"/>
      <c r="FP73" s="252"/>
      <c r="FQ73" s="252"/>
      <c r="FR73" s="252"/>
      <c r="FS73" s="252"/>
      <c r="FT73" s="252"/>
      <c r="FU73" s="252"/>
      <c r="FV73" s="252"/>
      <c r="FW73" s="252"/>
      <c r="FX73" s="252"/>
      <c r="FY73" s="252"/>
      <c r="FZ73" s="252"/>
      <c r="GA73" s="252"/>
      <c r="GB73" s="252"/>
      <c r="GC73" s="252"/>
      <c r="GD73" s="252"/>
      <c r="GE73" s="252"/>
      <c r="GF73" s="252"/>
      <c r="GG73" s="252"/>
      <c r="GH73" s="252"/>
      <c r="GI73" s="252"/>
      <c r="GJ73" s="252"/>
      <c r="GK73" s="252"/>
      <c r="GL73" s="252"/>
      <c r="GM73" s="252"/>
      <c r="GN73" s="252"/>
      <c r="GO73" s="252"/>
      <c r="GP73" s="252"/>
      <c r="GQ73" s="252"/>
      <c r="GR73" s="252"/>
      <c r="GS73" s="252"/>
      <c r="GT73" s="252"/>
      <c r="GU73" s="252"/>
      <c r="GV73" s="252"/>
      <c r="GW73" s="252"/>
      <c r="GX73" s="252"/>
      <c r="GY73" s="252"/>
      <c r="GZ73" s="252"/>
      <c r="HA73" s="252"/>
      <c r="HB73" s="252"/>
      <c r="HC73" s="252"/>
      <c r="HD73" s="252"/>
      <c r="HE73" s="252"/>
      <c r="HF73" s="252"/>
      <c r="HG73" s="252"/>
      <c r="HH73" s="252"/>
      <c r="HI73" s="252"/>
      <c r="HJ73" s="252"/>
      <c r="HK73" s="252"/>
      <c r="HL73" s="252"/>
      <c r="HM73" s="252"/>
      <c r="HN73" s="252"/>
      <c r="HO73" s="252"/>
      <c r="HP73" s="252"/>
      <c r="HQ73" s="252"/>
      <c r="HR73" s="252"/>
      <c r="HS73" s="252"/>
      <c r="HT73" s="252"/>
      <c r="HU73" s="252"/>
      <c r="HV73" s="252"/>
      <c r="HW73" s="252"/>
      <c r="HX73" s="252"/>
      <c r="HY73" s="252"/>
      <c r="HZ73" s="252"/>
      <c r="IA73" s="252"/>
      <c r="IB73" s="252"/>
      <c r="IC73" s="252"/>
      <c r="ID73" s="252"/>
      <c r="IE73" s="252"/>
      <c r="IF73" s="252"/>
      <c r="IG73" s="252"/>
      <c r="IH73" s="252"/>
      <c r="II73" s="252"/>
      <c r="IJ73" s="252"/>
      <c r="IK73" s="252"/>
      <c r="IL73" s="252"/>
      <c r="IM73" s="252"/>
      <c r="IN73" s="252"/>
      <c r="IO73" s="252"/>
      <c r="IP73" s="252"/>
      <c r="IQ73" s="252"/>
      <c r="IR73" s="252"/>
      <c r="IS73" s="252"/>
      <c r="IT73" s="252"/>
      <c r="IU73" s="252"/>
      <c r="IV73" s="252"/>
      <c r="IW73" s="252"/>
      <c r="IX73" s="252"/>
      <c r="IY73" s="252"/>
      <c r="IZ73" s="252"/>
      <c r="JA73" s="252"/>
      <c r="JB73" s="252"/>
      <c r="JC73" s="252"/>
      <c r="JD73" s="252"/>
      <c r="JE73" s="252"/>
      <c r="JF73" s="252"/>
      <c r="JG73" s="252"/>
      <c r="JH73" s="252"/>
      <c r="JI73" s="252"/>
      <c r="JJ73" s="252"/>
      <c r="JK73" s="252"/>
      <c r="JL73" s="252"/>
      <c r="JM73" s="252"/>
      <c r="JN73" s="252"/>
      <c r="JO73" s="252"/>
      <c r="JP73" s="252"/>
      <c r="JQ73" s="252"/>
      <c r="JR73" s="252"/>
      <c r="JS73" s="252"/>
      <c r="JT73" s="252"/>
      <c r="JU73" s="252"/>
      <c r="JV73" s="252"/>
      <c r="JW73" s="252"/>
      <c r="JX73" s="252"/>
      <c r="JY73" s="252"/>
      <c r="JZ73" s="252"/>
      <c r="KA73" s="252"/>
      <c r="KB73" s="252"/>
      <c r="KC73" s="252"/>
      <c r="KD73" s="252"/>
      <c r="KE73" s="252"/>
      <c r="KF73" s="252"/>
      <c r="KG73" s="252"/>
      <c r="KH73" s="252"/>
      <c r="KI73" s="252"/>
      <c r="KJ73" s="252"/>
      <c r="KK73" s="252"/>
      <c r="KL73" s="252"/>
      <c r="KM73" s="252"/>
      <c r="KN73" s="252"/>
      <c r="KO73" s="252"/>
      <c r="KP73" s="252"/>
      <c r="KQ73" s="252"/>
      <c r="KR73" s="252"/>
      <c r="KS73" s="252"/>
      <c r="KT73" s="252"/>
      <c r="KU73" s="252"/>
      <c r="KV73" s="252"/>
      <c r="KW73" s="252"/>
      <c r="KX73" s="252"/>
      <c r="KY73" s="252"/>
      <c r="KZ73" s="252"/>
      <c r="LA73" s="252"/>
      <c r="LB73" s="252"/>
      <c r="LC73" s="252"/>
      <c r="LD73" s="252"/>
      <c r="LE73" s="252"/>
      <c r="LF73" s="252"/>
      <c r="LG73" s="252"/>
      <c r="LH73" s="252"/>
      <c r="LI73" s="252"/>
      <c r="LJ73" s="252"/>
      <c r="LK73" s="252"/>
      <c r="LL73" s="252"/>
      <c r="LM73" s="252"/>
      <c r="LN73" s="252"/>
      <c r="LO73" s="252"/>
      <c r="LP73" s="252"/>
      <c r="LQ73" s="252"/>
      <c r="LR73" s="252"/>
      <c r="LS73" s="252"/>
      <c r="LT73" s="252"/>
      <c r="LU73" s="252"/>
      <c r="LV73" s="252"/>
      <c r="LW73" s="252"/>
      <c r="LX73" s="252"/>
      <c r="LY73" s="252"/>
      <c r="LZ73" s="252"/>
      <c r="MA73" s="252"/>
      <c r="MB73" s="252"/>
      <c r="MC73" s="252"/>
      <c r="MD73" s="252"/>
      <c r="ME73" s="252"/>
      <c r="MF73" s="252"/>
      <c r="MG73" s="252"/>
      <c r="MH73" s="252"/>
      <c r="MI73" s="252"/>
      <c r="MJ73" s="252"/>
      <c r="MK73" s="252"/>
      <c r="ML73" s="252"/>
      <c r="MM73" s="252"/>
      <c r="MN73" s="252"/>
      <c r="MO73" s="252"/>
      <c r="MP73" s="252"/>
      <c r="MQ73" s="252"/>
      <c r="MR73" s="252"/>
      <c r="MS73" s="252"/>
      <c r="MT73" s="252"/>
      <c r="MU73" s="252"/>
      <c r="MV73" s="252"/>
      <c r="MW73" s="252"/>
      <c r="MX73" s="252"/>
      <c r="MY73" s="252"/>
      <c r="MZ73" s="252"/>
      <c r="NA73" s="252"/>
      <c r="NB73" s="252"/>
      <c r="NC73" s="252"/>
      <c r="ND73" s="252"/>
      <c r="NE73" s="252"/>
      <c r="NF73" s="252"/>
      <c r="NG73" s="252"/>
      <c r="NH73" s="252"/>
      <c r="NI73" s="252"/>
      <c r="NJ73" s="252"/>
      <c r="NK73" s="252"/>
      <c r="NL73" s="252"/>
      <c r="NM73" s="252"/>
      <c r="NN73" s="252"/>
      <c r="NO73" s="252"/>
      <c r="NP73" s="252"/>
      <c r="NQ73" s="252"/>
      <c r="NR73" s="252"/>
      <c r="NS73" s="252"/>
      <c r="NT73" s="252"/>
      <c r="NU73" s="252"/>
      <c r="NV73" s="252"/>
      <c r="NW73" s="252"/>
      <c r="NX73" s="252"/>
      <c r="NY73" s="252"/>
      <c r="NZ73" s="252"/>
      <c r="OA73" s="252"/>
      <c r="OB73" s="252"/>
      <c r="OC73" s="252"/>
      <c r="OD73" s="252"/>
      <c r="OE73" s="252"/>
      <c r="OF73" s="252"/>
      <c r="OG73" s="252"/>
      <c r="OH73" s="252"/>
      <c r="OI73" s="252"/>
      <c r="OJ73" s="252"/>
      <c r="OK73" s="252"/>
      <c r="OL73" s="252"/>
      <c r="OM73" s="252"/>
      <c r="ON73" s="252"/>
      <c r="OO73" s="252"/>
      <c r="OP73" s="252"/>
      <c r="OQ73" s="252"/>
      <c r="OR73" s="252"/>
      <c r="OS73" s="252"/>
      <c r="OT73" s="252"/>
      <c r="OU73" s="252"/>
      <c r="OV73" s="252"/>
      <c r="OW73" s="252"/>
      <c r="OX73" s="252"/>
      <c r="OY73" s="252"/>
      <c r="OZ73" s="252"/>
      <c r="PA73" s="252"/>
      <c r="PB73" s="252"/>
      <c r="PC73" s="252"/>
      <c r="PD73" s="252"/>
      <c r="PE73" s="252"/>
      <c r="PF73" s="252"/>
      <c r="PG73" s="252"/>
      <c r="PH73" s="252"/>
      <c r="PI73" s="252"/>
      <c r="PJ73" s="252"/>
      <c r="PK73" s="252"/>
      <c r="PL73" s="252"/>
      <c r="PM73" s="252"/>
      <c r="PN73" s="252"/>
      <c r="PO73" s="252"/>
      <c r="PP73" s="252"/>
      <c r="PQ73" s="252"/>
      <c r="PR73" s="252"/>
      <c r="PS73" s="252"/>
      <c r="PT73" s="252"/>
      <c r="PU73" s="252"/>
      <c r="PV73" s="252"/>
      <c r="PW73" s="252"/>
      <c r="PX73" s="252"/>
      <c r="PY73" s="252"/>
      <c r="PZ73" s="252"/>
      <c r="QA73" s="252"/>
      <c r="QB73" s="252"/>
      <c r="QC73" s="252"/>
      <c r="QD73" s="252"/>
      <c r="QE73" s="252"/>
      <c r="QF73" s="252"/>
      <c r="QG73" s="252"/>
      <c r="QH73" s="252"/>
      <c r="QI73" s="252"/>
      <c r="QJ73" s="252"/>
      <c r="QK73" s="252"/>
      <c r="QL73" s="252"/>
      <c r="QM73" s="252"/>
      <c r="QN73" s="252"/>
      <c r="QO73" s="252"/>
      <c r="QP73" s="252"/>
      <c r="QQ73" s="252"/>
      <c r="QR73" s="252"/>
      <c r="QS73" s="252"/>
      <c r="QT73" s="252"/>
      <c r="QU73" s="252"/>
      <c r="QV73" s="252"/>
      <c r="QW73" s="252"/>
      <c r="QX73" s="252"/>
      <c r="QY73" s="252"/>
      <c r="QZ73" s="252"/>
      <c r="RA73" s="252"/>
      <c r="RB73" s="252"/>
      <c r="RC73" s="252"/>
      <c r="RD73" s="252"/>
      <c r="RE73" s="252"/>
      <c r="RF73" s="252"/>
      <c r="RG73" s="252"/>
      <c r="RH73" s="252"/>
      <c r="RI73" s="252"/>
      <c r="RJ73" s="252"/>
      <c r="RK73" s="252"/>
      <c r="RL73" s="252"/>
      <c r="RM73" s="252"/>
      <c r="RN73" s="252"/>
      <c r="RO73" s="252"/>
      <c r="RP73" s="252"/>
      <c r="RQ73" s="252"/>
      <c r="RR73" s="252"/>
      <c r="RS73" s="252"/>
      <c r="RT73" s="252"/>
      <c r="RU73" s="252"/>
      <c r="RV73" s="252"/>
      <c r="RW73" s="252"/>
      <c r="RX73" s="252"/>
      <c r="RY73" s="252"/>
      <c r="RZ73" s="252"/>
      <c r="SA73" s="252"/>
      <c r="SB73" s="252"/>
      <c r="SC73" s="252"/>
      <c r="SD73" s="252"/>
      <c r="SE73" s="252"/>
      <c r="SF73" s="252"/>
      <c r="SG73" s="252"/>
      <c r="SH73" s="252"/>
      <c r="SI73" s="252"/>
      <c r="SJ73" s="252"/>
      <c r="SK73" s="252"/>
      <c r="SL73" s="252"/>
      <c r="SM73" s="252"/>
      <c r="SN73" s="252"/>
      <c r="SO73" s="252"/>
      <c r="SP73" s="252"/>
      <c r="SQ73" s="252"/>
      <c r="SR73" s="252"/>
      <c r="SS73" s="252"/>
      <c r="ST73" s="252"/>
      <c r="SU73" s="252"/>
      <c r="SV73" s="252"/>
      <c r="SW73" s="252"/>
      <c r="SX73" s="252"/>
      <c r="SY73" s="252"/>
      <c r="SZ73" s="252"/>
      <c r="TA73" s="252"/>
      <c r="TB73" s="252"/>
      <c r="TC73" s="252"/>
      <c r="TD73" s="252"/>
      <c r="TE73" s="252"/>
      <c r="TF73" s="252"/>
      <c r="TG73" s="252"/>
      <c r="TH73" s="252"/>
      <c r="TI73" s="252"/>
      <c r="TJ73" s="252"/>
      <c r="TK73" s="252"/>
      <c r="TL73" s="252"/>
      <c r="TM73" s="252"/>
      <c r="TN73" s="252"/>
      <c r="TO73" s="252"/>
      <c r="TP73" s="252"/>
      <c r="TQ73" s="252"/>
      <c r="TR73" s="252"/>
      <c r="TS73" s="252"/>
      <c r="TT73" s="252"/>
      <c r="TU73" s="252"/>
      <c r="TV73" s="252"/>
      <c r="TW73" s="252"/>
      <c r="TX73" s="252"/>
      <c r="TY73" s="252"/>
      <c r="TZ73" s="252"/>
      <c r="UA73" s="252"/>
      <c r="UB73" s="252"/>
      <c r="UC73" s="252"/>
      <c r="UD73" s="252"/>
      <c r="UE73" s="252"/>
      <c r="UF73" s="252"/>
      <c r="UG73" s="252"/>
      <c r="UH73" s="252"/>
      <c r="UI73" s="252"/>
      <c r="UJ73" s="252"/>
      <c r="UK73" s="252"/>
      <c r="UL73" s="252"/>
      <c r="UM73" s="252"/>
      <c r="UN73" s="252"/>
      <c r="UO73" s="252"/>
      <c r="UP73" s="252"/>
      <c r="UQ73" s="252"/>
      <c r="UR73" s="252"/>
      <c r="US73" s="252"/>
      <c r="UT73" s="252"/>
      <c r="UU73" s="252"/>
      <c r="UV73" s="252"/>
      <c r="UW73" s="252"/>
      <c r="UX73" s="252"/>
      <c r="UY73" s="252"/>
      <c r="UZ73" s="252"/>
      <c r="VA73" s="252"/>
      <c r="VB73" s="252"/>
      <c r="VC73" s="252"/>
      <c r="VD73" s="252"/>
      <c r="VE73" s="252"/>
      <c r="VF73" s="252"/>
      <c r="VG73" s="252"/>
      <c r="VH73" s="252"/>
      <c r="VI73" s="252"/>
      <c r="VJ73" s="252"/>
      <c r="VK73" s="252"/>
      <c r="VL73" s="252"/>
      <c r="VM73" s="252"/>
      <c r="VN73" s="252"/>
      <c r="VO73" s="252"/>
      <c r="VP73" s="252"/>
      <c r="VQ73" s="252"/>
      <c r="VR73" s="252"/>
      <c r="VS73" s="252"/>
      <c r="VT73" s="252"/>
      <c r="VU73" s="252"/>
      <c r="VV73" s="252"/>
      <c r="VW73" s="252"/>
      <c r="VX73" s="252"/>
      <c r="VY73" s="252"/>
      <c r="VZ73" s="252"/>
      <c r="WA73" s="252"/>
      <c r="WB73" s="252"/>
      <c r="WC73" s="252"/>
      <c r="WD73" s="252"/>
      <c r="WE73" s="252"/>
      <c r="WF73" s="252"/>
      <c r="WG73" s="252"/>
      <c r="WH73" s="252"/>
      <c r="WI73" s="252"/>
      <c r="WJ73" s="252"/>
      <c r="WK73" s="252"/>
      <c r="WL73" s="252"/>
      <c r="WM73" s="252"/>
      <c r="WN73" s="252"/>
      <c r="WO73" s="252"/>
      <c r="WP73" s="252"/>
      <c r="WQ73" s="252"/>
      <c r="WR73" s="252"/>
      <c r="WS73" s="252"/>
      <c r="WT73" s="252"/>
      <c r="WU73" s="252"/>
      <c r="WV73" s="252"/>
      <c r="WW73" s="252"/>
      <c r="WX73" s="252"/>
      <c r="WY73" s="252"/>
      <c r="WZ73" s="252"/>
      <c r="XA73" s="252"/>
      <c r="XB73" s="252"/>
      <c r="XC73" s="252"/>
      <c r="XD73" s="252"/>
      <c r="XE73" s="252"/>
      <c r="XF73" s="252"/>
      <c r="XG73" s="252"/>
      <c r="XH73" s="252"/>
      <c r="XI73" s="252"/>
      <c r="XJ73" s="252"/>
      <c r="XK73" s="252"/>
      <c r="XL73" s="252"/>
      <c r="XM73" s="252"/>
      <c r="XN73" s="252"/>
      <c r="XO73" s="252"/>
      <c r="XP73" s="252"/>
      <c r="XQ73" s="252"/>
      <c r="XR73" s="252"/>
      <c r="XS73" s="252"/>
      <c r="XT73" s="252"/>
      <c r="XU73" s="252"/>
      <c r="XV73" s="252"/>
      <c r="XW73" s="252"/>
      <c r="XX73" s="252"/>
      <c r="XY73" s="252"/>
      <c r="XZ73" s="252"/>
      <c r="YA73" s="252"/>
      <c r="YB73" s="252"/>
      <c r="YC73" s="252"/>
      <c r="YD73" s="252"/>
      <c r="YE73" s="252"/>
      <c r="YF73" s="252"/>
      <c r="YG73" s="252"/>
      <c r="YH73" s="252"/>
      <c r="YI73" s="252"/>
      <c r="YJ73" s="252"/>
      <c r="YK73" s="252"/>
      <c r="YL73" s="252"/>
      <c r="YM73" s="252"/>
      <c r="YN73" s="252"/>
      <c r="YO73" s="252"/>
      <c r="YP73" s="252"/>
      <c r="YQ73" s="252"/>
      <c r="YR73" s="252"/>
      <c r="YS73" s="252"/>
      <c r="YT73" s="252"/>
      <c r="YU73" s="252"/>
      <c r="YV73" s="252"/>
      <c r="YW73" s="252"/>
      <c r="YX73" s="252"/>
      <c r="YY73" s="252"/>
      <c r="YZ73" s="252"/>
      <c r="ZA73" s="252"/>
      <c r="ZB73" s="252"/>
      <c r="ZC73" s="252"/>
      <c r="ZD73" s="252"/>
      <c r="ZE73" s="252"/>
      <c r="ZF73" s="252"/>
      <c r="ZG73" s="252"/>
      <c r="ZH73" s="252"/>
      <c r="ZI73" s="252"/>
      <c r="ZJ73" s="252"/>
      <c r="ZK73" s="252"/>
      <c r="ZL73" s="252"/>
      <c r="ZM73" s="252"/>
      <c r="ZN73" s="252"/>
      <c r="ZO73" s="252"/>
      <c r="ZP73" s="252"/>
      <c r="ZQ73" s="252"/>
      <c r="ZR73" s="252"/>
      <c r="ZS73" s="252"/>
      <c r="ZT73" s="252"/>
      <c r="ZU73" s="252"/>
      <c r="ZV73" s="252"/>
      <c r="ZW73" s="252"/>
      <c r="ZX73" s="252"/>
      <c r="ZY73" s="252"/>
      <c r="ZZ73" s="252"/>
      <c r="AAA73" s="252"/>
      <c r="AAB73" s="252"/>
      <c r="AAC73" s="252"/>
      <c r="AAD73" s="252"/>
      <c r="AAE73" s="252"/>
      <c r="AAF73" s="252"/>
      <c r="AAG73" s="252"/>
      <c r="AAH73" s="252"/>
      <c r="AAI73" s="252"/>
      <c r="AAJ73" s="252"/>
      <c r="AAK73" s="252"/>
      <c r="AAL73" s="252"/>
      <c r="AAM73" s="252"/>
      <c r="AAN73" s="252"/>
      <c r="AAO73" s="252"/>
      <c r="AAP73" s="252"/>
      <c r="AAQ73" s="252"/>
      <c r="AAR73" s="252"/>
      <c r="AAS73" s="252"/>
      <c r="AAT73" s="252"/>
      <c r="AAU73" s="252"/>
      <c r="AAV73" s="252"/>
      <c r="AAW73" s="252"/>
      <c r="AAX73" s="252"/>
      <c r="AAY73" s="252"/>
      <c r="AAZ73" s="252"/>
      <c r="ABA73" s="252"/>
      <c r="ABB73" s="252"/>
      <c r="ABC73" s="252"/>
      <c r="ABD73" s="252"/>
      <c r="ABE73" s="252"/>
      <c r="ABF73" s="252"/>
      <c r="ABG73" s="252"/>
      <c r="ABH73" s="252"/>
      <c r="ABI73" s="252"/>
      <c r="ABJ73" s="252"/>
      <c r="ABK73" s="252"/>
      <c r="ABL73" s="252"/>
      <c r="ABM73" s="252"/>
      <c r="ABN73" s="252"/>
      <c r="ABO73" s="252"/>
      <c r="ABP73" s="252"/>
      <c r="ABQ73" s="252"/>
      <c r="ABR73" s="252"/>
      <c r="ABS73" s="252"/>
      <c r="ABT73" s="252"/>
      <c r="ABU73" s="252"/>
      <c r="ABV73" s="252"/>
      <c r="ABW73" s="252"/>
      <c r="ABX73" s="252"/>
      <c r="ABY73" s="252"/>
      <c r="ABZ73" s="252"/>
      <c r="ACA73" s="252"/>
      <c r="ACB73" s="252"/>
      <c r="ACC73" s="252"/>
      <c r="ACD73" s="252"/>
      <c r="ACE73" s="252"/>
      <c r="ACF73" s="252"/>
      <c r="ACG73" s="252"/>
      <c r="ACH73" s="252"/>
      <c r="ACI73" s="252"/>
      <c r="ACJ73" s="252"/>
      <c r="ACK73" s="252"/>
      <c r="ACL73" s="252"/>
      <c r="ACM73" s="252"/>
      <c r="ACN73" s="252"/>
      <c r="ACO73" s="252"/>
      <c r="ACP73" s="252"/>
      <c r="ACQ73" s="252"/>
      <c r="ACR73" s="252"/>
      <c r="ACS73" s="252"/>
      <c r="ACT73" s="252"/>
      <c r="ACU73" s="252"/>
      <c r="ACV73" s="252"/>
      <c r="ACW73" s="252"/>
      <c r="ACX73" s="252"/>
      <c r="ACY73" s="252"/>
      <c r="ACZ73" s="252"/>
      <c r="ADA73" s="252"/>
      <c r="ADB73" s="252"/>
      <c r="ADC73" s="252"/>
      <c r="ADD73" s="252"/>
      <c r="ADE73" s="252"/>
      <c r="ADF73" s="252"/>
      <c r="ADG73" s="252"/>
      <c r="ADH73" s="252"/>
      <c r="ADI73" s="252"/>
      <c r="ADJ73" s="252"/>
      <c r="ADK73" s="252"/>
      <c r="ADL73" s="252"/>
      <c r="ADM73" s="252"/>
      <c r="ADN73" s="252"/>
      <c r="ADO73" s="252"/>
      <c r="ADP73" s="252"/>
      <c r="ADQ73" s="252"/>
      <c r="ADR73" s="252"/>
      <c r="ADS73" s="252"/>
      <c r="ADT73" s="252"/>
      <c r="ADU73" s="252"/>
      <c r="ADV73" s="252"/>
      <c r="ADW73" s="252"/>
      <c r="ADX73" s="252"/>
      <c r="ADY73" s="252"/>
      <c r="ADZ73" s="252"/>
      <c r="AEA73" s="252"/>
      <c r="AEB73" s="252"/>
      <c r="AEC73" s="252"/>
      <c r="AED73" s="252"/>
      <c r="AEE73" s="252"/>
      <c r="AEF73" s="252"/>
      <c r="AEG73" s="252"/>
      <c r="AEH73" s="252"/>
      <c r="AEI73" s="252"/>
      <c r="AEJ73" s="252"/>
      <c r="AEK73" s="252"/>
      <c r="AEL73" s="252"/>
      <c r="AEM73" s="252"/>
      <c r="AEN73" s="252"/>
      <c r="AEO73" s="252"/>
      <c r="AEP73" s="252"/>
      <c r="AEQ73" s="252"/>
      <c r="AER73" s="252"/>
      <c r="AES73" s="252"/>
      <c r="AET73" s="252"/>
      <c r="AEU73" s="252"/>
      <c r="AEV73" s="252"/>
      <c r="AEW73" s="252"/>
      <c r="AEX73" s="252"/>
      <c r="AEY73" s="252"/>
      <c r="AEZ73" s="252"/>
      <c r="AFA73" s="252"/>
      <c r="AFB73" s="252"/>
      <c r="AFC73" s="252"/>
      <c r="AFD73" s="252"/>
      <c r="AFE73" s="252"/>
      <c r="AFF73" s="252"/>
      <c r="AFG73" s="252"/>
      <c r="AFH73" s="252"/>
      <c r="AFI73" s="252"/>
      <c r="AFJ73" s="252"/>
      <c r="AFK73" s="252"/>
      <c r="AFL73" s="252"/>
      <c r="AFM73" s="252"/>
      <c r="AFN73" s="252"/>
      <c r="AFO73" s="252"/>
      <c r="AFP73" s="252"/>
      <c r="AFQ73" s="252"/>
      <c r="AFR73" s="252"/>
      <c r="AFS73" s="252"/>
      <c r="AFT73" s="252"/>
      <c r="AFU73" s="252"/>
      <c r="AFV73" s="252"/>
      <c r="AFW73" s="252"/>
      <c r="AFX73" s="252"/>
      <c r="AFY73" s="252"/>
      <c r="AFZ73" s="252"/>
      <c r="AGA73" s="252"/>
      <c r="AGB73" s="252"/>
      <c r="AGC73" s="252"/>
      <c r="AGD73" s="252"/>
      <c r="AGE73" s="252"/>
      <c r="AGF73" s="252"/>
      <c r="AGG73" s="252"/>
      <c r="AGH73" s="252"/>
      <c r="AGI73" s="252"/>
      <c r="AGJ73" s="252"/>
      <c r="AGK73" s="252"/>
      <c r="AGL73" s="252"/>
      <c r="AGM73" s="252"/>
      <c r="AGN73" s="252"/>
      <c r="AGO73" s="252"/>
      <c r="AGP73" s="252"/>
      <c r="AGQ73" s="252"/>
      <c r="AGR73" s="252"/>
      <c r="AGS73" s="252"/>
      <c r="AGT73" s="252"/>
      <c r="AGU73" s="252"/>
      <c r="AGV73" s="252"/>
      <c r="AGW73" s="252"/>
      <c r="AGX73" s="252"/>
      <c r="AGY73" s="252"/>
      <c r="AGZ73" s="252"/>
      <c r="AHA73" s="252"/>
      <c r="AHB73" s="252"/>
      <c r="AHC73" s="252"/>
      <c r="AHD73" s="252"/>
      <c r="AHE73" s="252"/>
      <c r="AHF73" s="252"/>
      <c r="AHG73" s="252"/>
      <c r="AHH73" s="252"/>
      <c r="AHI73" s="252"/>
      <c r="AHJ73" s="252"/>
      <c r="AHK73" s="252"/>
      <c r="AHL73" s="252"/>
      <c r="AHM73" s="252"/>
      <c r="AHN73" s="252"/>
      <c r="AHO73" s="252"/>
      <c r="AHP73" s="252"/>
      <c r="AHQ73" s="252"/>
      <c r="AHR73" s="252"/>
      <c r="AHS73" s="252"/>
      <c r="AHT73" s="252"/>
      <c r="AHU73" s="252"/>
      <c r="AHV73" s="252"/>
      <c r="AHW73" s="252"/>
      <c r="AHX73" s="252"/>
      <c r="AHY73" s="252"/>
      <c r="AHZ73" s="252"/>
      <c r="AIA73" s="252"/>
      <c r="AIB73" s="252"/>
      <c r="AIC73" s="252"/>
      <c r="AID73" s="252"/>
      <c r="AIE73" s="252"/>
      <c r="AIF73" s="252"/>
      <c r="AIG73" s="252"/>
      <c r="AIH73" s="252"/>
      <c r="AII73" s="252"/>
      <c r="AIJ73" s="252"/>
      <c r="AIK73" s="252"/>
      <c r="AIL73" s="252"/>
      <c r="AIM73" s="252"/>
      <c r="AIN73" s="252"/>
      <c r="AIO73" s="252"/>
      <c r="AIP73" s="252"/>
      <c r="AIQ73" s="252"/>
      <c r="AIR73" s="252"/>
      <c r="AIS73" s="252"/>
      <c r="AIT73" s="252"/>
      <c r="AIU73" s="252"/>
      <c r="AIV73" s="252"/>
      <c r="AIW73" s="252"/>
      <c r="AIX73" s="252"/>
      <c r="AIY73" s="252"/>
      <c r="AIZ73" s="252"/>
      <c r="AJA73" s="252"/>
      <c r="AJB73" s="252"/>
      <c r="AJC73" s="252"/>
      <c r="AJD73" s="252"/>
      <c r="AJE73" s="252"/>
      <c r="AJF73" s="252"/>
      <c r="AJG73" s="252"/>
      <c r="AJH73" s="252"/>
      <c r="AJI73" s="252"/>
      <c r="AJJ73" s="252"/>
      <c r="AJK73" s="252"/>
      <c r="AJL73" s="252"/>
      <c r="AJM73" s="252"/>
      <c r="AJN73" s="252"/>
      <c r="AJO73" s="252"/>
      <c r="AJP73" s="252"/>
      <c r="AJQ73" s="252"/>
      <c r="AJR73" s="252"/>
      <c r="AJS73" s="252"/>
      <c r="AJT73" s="252"/>
      <c r="AJU73" s="252"/>
      <c r="AJV73" s="252"/>
      <c r="AJW73" s="252"/>
      <c r="AJX73" s="252"/>
      <c r="AJY73" s="252"/>
      <c r="AJZ73" s="252"/>
      <c r="AKA73" s="252"/>
      <c r="AKB73" s="252"/>
      <c r="AKC73" s="252"/>
      <c r="AKD73" s="252"/>
      <c r="AKE73" s="252"/>
      <c r="AKF73" s="252"/>
      <c r="AKG73" s="252"/>
      <c r="AKH73" s="252"/>
      <c r="AKI73" s="252"/>
      <c r="AKJ73" s="252"/>
      <c r="AKK73" s="252"/>
      <c r="AKL73" s="252"/>
      <c r="AKM73" s="252"/>
      <c r="AKN73" s="252"/>
      <c r="AKO73" s="252"/>
      <c r="AKP73" s="252"/>
      <c r="AKQ73" s="252"/>
      <c r="AKR73" s="252"/>
      <c r="AKS73" s="252"/>
      <c r="AKT73" s="252"/>
      <c r="AKU73" s="252"/>
      <c r="AKV73" s="252"/>
      <c r="AKW73" s="252"/>
      <c r="AKX73" s="252"/>
      <c r="AKY73" s="252"/>
      <c r="AKZ73" s="252"/>
      <c r="ALA73" s="252"/>
      <c r="ALB73" s="252"/>
      <c r="ALC73" s="252"/>
      <c r="ALD73" s="252"/>
      <c r="ALE73" s="252"/>
      <c r="ALF73" s="252"/>
      <c r="ALG73" s="252"/>
      <c r="ALH73" s="252"/>
      <c r="ALI73" s="252"/>
      <c r="ALJ73" s="252"/>
      <c r="ALK73" s="252"/>
      <c r="ALL73" s="252"/>
      <c r="ALM73" s="252"/>
      <c r="ALN73" s="252"/>
      <c r="ALO73" s="252"/>
      <c r="ALP73" s="252"/>
      <c r="ALQ73" s="252"/>
      <c r="ALR73" s="252"/>
      <c r="ALS73" s="252"/>
      <c r="ALT73" s="252"/>
      <c r="ALU73" s="252"/>
      <c r="ALV73" s="252"/>
      <c r="ALW73" s="252"/>
      <c r="ALX73" s="252"/>
      <c r="ALY73" s="252"/>
      <c r="ALZ73" s="252"/>
      <c r="AMA73" s="252"/>
      <c r="AMB73" s="252"/>
      <c r="AMC73" s="252"/>
      <c r="AMD73" s="252"/>
      <c r="AME73" s="252"/>
      <c r="AMF73" s="252"/>
      <c r="AMG73" s="252"/>
      <c r="AMH73" s="252"/>
      <c r="AMI73" s="252"/>
      <c r="AMJ73" s="252"/>
      <c r="AMK73" s="252"/>
    </row>
    <row r="74" spans="1:1025" s="255" customFormat="1" ht="15" customHeight="1" thickBot="1" x14ac:dyDescent="0.25">
      <c r="A74" s="859" t="s">
        <v>91</v>
      </c>
      <c r="B74" s="859"/>
      <c r="C74" s="859"/>
      <c r="D74" s="859"/>
      <c r="E74" s="859"/>
      <c r="F74" s="859"/>
      <c r="G74" s="859"/>
      <c r="H74" s="859"/>
      <c r="I74" s="859"/>
      <c r="J74" s="476"/>
      <c r="K74" s="476"/>
      <c r="L74" s="476"/>
      <c r="M74" s="476"/>
      <c r="N74" s="476"/>
      <c r="O74" s="476"/>
      <c r="P74" s="476"/>
      <c r="Q74" s="476"/>
      <c r="R74" s="253"/>
      <c r="S74" s="254"/>
      <c r="T74" s="254"/>
      <c r="U74" s="254"/>
      <c r="V74" s="254"/>
      <c r="W74" s="254"/>
      <c r="X74" s="254"/>
    </row>
    <row r="75" spans="1:1025" s="255" customFormat="1" ht="15" customHeight="1" thickTop="1" x14ac:dyDescent="0.25">
      <c r="A75" s="477"/>
      <c r="B75" s="477"/>
      <c r="C75" s="477"/>
      <c r="D75" s="477"/>
      <c r="E75" s="477"/>
      <c r="F75" s="477"/>
      <c r="G75" s="477"/>
      <c r="H75" s="477"/>
      <c r="I75" s="477"/>
      <c r="J75" s="476"/>
      <c r="K75" s="476"/>
      <c r="L75" s="476"/>
      <c r="M75" s="476"/>
      <c r="N75" s="476"/>
      <c r="O75" s="476"/>
      <c r="P75" s="476"/>
      <c r="Q75" s="476"/>
      <c r="R75" s="253"/>
      <c r="S75" s="254"/>
      <c r="T75" s="254"/>
      <c r="U75" s="254"/>
      <c r="V75" s="254"/>
      <c r="W75" s="254"/>
      <c r="X75" s="254"/>
    </row>
    <row r="76" spans="1:1025" s="5" customFormat="1" ht="12.75" customHeight="1" x14ac:dyDescent="0.2">
      <c r="A76" s="860" t="s">
        <v>256</v>
      </c>
      <c r="B76" s="860"/>
      <c r="C76" s="860"/>
      <c r="D76" s="860"/>
      <c r="E76" s="478"/>
      <c r="F76" s="478"/>
      <c r="G76" s="478"/>
      <c r="H76" s="478"/>
      <c r="I76" s="479"/>
      <c r="J76" s="480"/>
      <c r="K76" s="480"/>
      <c r="L76" s="480"/>
      <c r="M76" s="480"/>
      <c r="N76" s="480"/>
      <c r="O76" s="480"/>
      <c r="P76" s="480"/>
      <c r="Q76" s="481"/>
      <c r="R76" s="252"/>
      <c r="S76" s="252"/>
      <c r="T76" s="252"/>
      <c r="U76" s="252"/>
      <c r="V76" s="252"/>
      <c r="W76" s="252"/>
      <c r="X76" s="252"/>
      <c r="Y76" s="252"/>
      <c r="Z76" s="252"/>
      <c r="AA76" s="252"/>
      <c r="AB76" s="252"/>
      <c r="AC76" s="252"/>
      <c r="AD76" s="252"/>
      <c r="AE76" s="252"/>
      <c r="AF76" s="252"/>
      <c r="AG76" s="252"/>
      <c r="AH76" s="252"/>
      <c r="AI76" s="252"/>
      <c r="AJ76" s="252"/>
      <c r="AK76" s="252"/>
      <c r="AL76" s="252"/>
      <c r="AM76" s="252"/>
      <c r="AN76" s="252"/>
      <c r="AO76" s="252"/>
      <c r="AP76" s="252"/>
      <c r="AQ76" s="252"/>
      <c r="AR76" s="252"/>
      <c r="AS76" s="252"/>
      <c r="AT76" s="252"/>
      <c r="AU76" s="252"/>
      <c r="AV76" s="252"/>
      <c r="AW76" s="252"/>
      <c r="AX76" s="252"/>
      <c r="AY76" s="252"/>
      <c r="AZ76" s="252"/>
      <c r="BA76" s="252"/>
      <c r="BB76" s="252"/>
      <c r="BC76" s="252"/>
      <c r="BD76" s="252"/>
      <c r="BE76" s="252"/>
      <c r="BF76" s="252"/>
      <c r="BG76" s="252"/>
      <c r="BH76" s="252"/>
      <c r="BI76" s="252"/>
      <c r="BJ76" s="252"/>
      <c r="BK76" s="252"/>
      <c r="BL76" s="252"/>
      <c r="BM76" s="252"/>
      <c r="BN76" s="252"/>
      <c r="BO76" s="252"/>
      <c r="BP76" s="252"/>
      <c r="BQ76" s="252"/>
      <c r="BR76" s="252"/>
      <c r="BS76" s="252"/>
      <c r="BT76" s="252"/>
      <c r="BU76" s="252"/>
      <c r="BV76" s="252"/>
      <c r="BW76" s="252"/>
      <c r="BX76" s="252"/>
      <c r="BY76" s="252"/>
      <c r="BZ76" s="252"/>
      <c r="CA76" s="252"/>
      <c r="CB76" s="252"/>
      <c r="CC76" s="252"/>
      <c r="CD76" s="252"/>
      <c r="CE76" s="252"/>
      <c r="CF76" s="252"/>
      <c r="CG76" s="252"/>
      <c r="CH76" s="252"/>
      <c r="CI76" s="252"/>
      <c r="CJ76" s="252"/>
      <c r="CK76" s="252"/>
      <c r="CL76" s="252"/>
      <c r="CM76" s="252"/>
      <c r="CN76" s="252"/>
      <c r="CO76" s="252"/>
      <c r="CP76" s="252"/>
      <c r="CQ76" s="252"/>
      <c r="CR76" s="252"/>
      <c r="CS76" s="252"/>
      <c r="CT76" s="252"/>
      <c r="CU76" s="252"/>
      <c r="CV76" s="252"/>
      <c r="CW76" s="252"/>
      <c r="CX76" s="252"/>
      <c r="CY76" s="252"/>
      <c r="CZ76" s="252"/>
      <c r="DA76" s="252"/>
      <c r="DB76" s="252"/>
      <c r="DC76" s="252"/>
      <c r="DD76" s="252"/>
      <c r="DE76" s="252"/>
      <c r="DF76" s="252"/>
      <c r="DG76" s="252"/>
      <c r="DH76" s="252"/>
      <c r="DI76" s="252"/>
      <c r="DJ76" s="252"/>
      <c r="DK76" s="252"/>
      <c r="DL76" s="252"/>
      <c r="DM76" s="252"/>
      <c r="DN76" s="252"/>
      <c r="DO76" s="252"/>
      <c r="DP76" s="252"/>
      <c r="DQ76" s="252"/>
      <c r="DR76" s="252"/>
      <c r="DS76" s="252"/>
      <c r="DT76" s="252"/>
      <c r="DU76" s="252"/>
      <c r="DV76" s="252"/>
      <c r="DW76" s="252"/>
      <c r="DX76" s="252"/>
      <c r="DY76" s="252"/>
      <c r="DZ76" s="252"/>
      <c r="EA76" s="252"/>
      <c r="EB76" s="252"/>
      <c r="EC76" s="252"/>
      <c r="ED76" s="252"/>
      <c r="EE76" s="252"/>
      <c r="EF76" s="252"/>
      <c r="EG76" s="252"/>
      <c r="EH76" s="252"/>
      <c r="EI76" s="252"/>
      <c r="EJ76" s="252"/>
      <c r="EK76" s="252"/>
      <c r="EL76" s="252"/>
      <c r="EM76" s="252"/>
      <c r="EN76" s="252"/>
      <c r="EO76" s="252"/>
      <c r="EP76" s="252"/>
      <c r="EQ76" s="252"/>
      <c r="ER76" s="252"/>
      <c r="ES76" s="252"/>
      <c r="ET76" s="252"/>
      <c r="EU76" s="252"/>
      <c r="EV76" s="252"/>
      <c r="EW76" s="252"/>
      <c r="EX76" s="252"/>
      <c r="EY76" s="252"/>
      <c r="EZ76" s="252"/>
      <c r="FA76" s="252"/>
      <c r="FB76" s="252"/>
      <c r="FC76" s="252"/>
      <c r="FD76" s="252"/>
      <c r="FE76" s="252"/>
      <c r="FF76" s="252"/>
      <c r="FG76" s="252"/>
      <c r="FH76" s="252"/>
      <c r="FI76" s="252"/>
      <c r="FJ76" s="252"/>
      <c r="FK76" s="252"/>
      <c r="FL76" s="252"/>
      <c r="FM76" s="252"/>
      <c r="FN76" s="252"/>
      <c r="FO76" s="252"/>
      <c r="FP76" s="252"/>
      <c r="FQ76" s="252"/>
      <c r="FR76" s="252"/>
      <c r="FS76" s="252"/>
      <c r="FT76" s="252"/>
      <c r="FU76" s="252"/>
      <c r="FV76" s="252"/>
      <c r="FW76" s="252"/>
      <c r="FX76" s="252"/>
      <c r="FY76" s="252"/>
      <c r="FZ76" s="252"/>
      <c r="GA76" s="252"/>
      <c r="GB76" s="252"/>
      <c r="GC76" s="252"/>
      <c r="GD76" s="252"/>
      <c r="GE76" s="252"/>
      <c r="GF76" s="252"/>
      <c r="GG76" s="252"/>
      <c r="GH76" s="252"/>
      <c r="GI76" s="252"/>
      <c r="GJ76" s="252"/>
      <c r="GK76" s="252"/>
      <c r="GL76" s="252"/>
      <c r="GM76" s="252"/>
      <c r="GN76" s="252"/>
      <c r="GO76" s="252"/>
      <c r="GP76" s="252"/>
      <c r="GQ76" s="252"/>
      <c r="GR76" s="252"/>
      <c r="GS76" s="252"/>
      <c r="GT76" s="252"/>
      <c r="GU76" s="252"/>
      <c r="GV76" s="252"/>
      <c r="GW76" s="252"/>
      <c r="GX76" s="252"/>
      <c r="GY76" s="252"/>
      <c r="GZ76" s="252"/>
      <c r="HA76" s="252"/>
      <c r="HB76" s="252"/>
      <c r="HC76" s="252"/>
      <c r="HD76" s="252"/>
      <c r="HE76" s="252"/>
      <c r="HF76" s="252"/>
      <c r="HG76" s="252"/>
      <c r="HH76" s="252"/>
      <c r="HI76" s="252"/>
      <c r="HJ76" s="252"/>
      <c r="HK76" s="252"/>
      <c r="HL76" s="252"/>
      <c r="HM76" s="252"/>
      <c r="HN76" s="252"/>
      <c r="HO76" s="252"/>
      <c r="HP76" s="252"/>
      <c r="HQ76" s="252"/>
      <c r="HR76" s="252"/>
      <c r="HS76" s="252"/>
      <c r="HT76" s="252"/>
      <c r="HU76" s="252"/>
      <c r="HV76" s="252"/>
      <c r="HW76" s="252"/>
      <c r="HX76" s="252"/>
      <c r="HY76" s="252"/>
      <c r="HZ76" s="252"/>
      <c r="IA76" s="252"/>
      <c r="IB76" s="252"/>
      <c r="IC76" s="252"/>
      <c r="ID76" s="252"/>
      <c r="IE76" s="252"/>
      <c r="IF76" s="252"/>
      <c r="IG76" s="252"/>
      <c r="IH76" s="252"/>
      <c r="II76" s="252"/>
      <c r="IJ76" s="252"/>
      <c r="IK76" s="252"/>
      <c r="IL76" s="252"/>
      <c r="IM76" s="252"/>
      <c r="IN76" s="252"/>
      <c r="IO76" s="252"/>
      <c r="IP76" s="252"/>
      <c r="IQ76" s="252"/>
      <c r="IR76" s="252"/>
      <c r="IS76" s="252"/>
      <c r="IT76" s="252"/>
      <c r="IU76" s="252"/>
      <c r="IV76" s="252"/>
      <c r="IW76" s="252"/>
      <c r="IX76" s="252"/>
      <c r="IY76" s="252"/>
      <c r="IZ76" s="252"/>
      <c r="JA76" s="252"/>
      <c r="JB76" s="252"/>
      <c r="JC76" s="252"/>
      <c r="JD76" s="252"/>
      <c r="JE76" s="252"/>
      <c r="JF76" s="252"/>
      <c r="JG76" s="252"/>
      <c r="JH76" s="252"/>
      <c r="JI76" s="252"/>
      <c r="JJ76" s="252"/>
      <c r="JK76" s="252"/>
      <c r="JL76" s="252"/>
      <c r="JM76" s="252"/>
      <c r="JN76" s="252"/>
      <c r="JO76" s="252"/>
      <c r="JP76" s="252"/>
      <c r="JQ76" s="252"/>
      <c r="JR76" s="252"/>
      <c r="JS76" s="252"/>
      <c r="JT76" s="252"/>
      <c r="JU76" s="252"/>
      <c r="JV76" s="252"/>
      <c r="JW76" s="252"/>
      <c r="JX76" s="252"/>
      <c r="JY76" s="252"/>
      <c r="JZ76" s="252"/>
      <c r="KA76" s="252"/>
      <c r="KB76" s="252"/>
      <c r="KC76" s="252"/>
      <c r="KD76" s="252"/>
      <c r="KE76" s="252"/>
      <c r="KF76" s="252"/>
      <c r="KG76" s="252"/>
      <c r="KH76" s="252"/>
      <c r="KI76" s="252"/>
      <c r="KJ76" s="252"/>
      <c r="KK76" s="252"/>
      <c r="KL76" s="252"/>
      <c r="KM76" s="252"/>
      <c r="KN76" s="252"/>
      <c r="KO76" s="252"/>
      <c r="KP76" s="252"/>
      <c r="KQ76" s="252"/>
      <c r="KR76" s="252"/>
      <c r="KS76" s="252"/>
      <c r="KT76" s="252"/>
      <c r="KU76" s="252"/>
      <c r="KV76" s="252"/>
      <c r="KW76" s="252"/>
      <c r="KX76" s="252"/>
      <c r="KY76" s="252"/>
      <c r="KZ76" s="252"/>
      <c r="LA76" s="252"/>
      <c r="LB76" s="252"/>
      <c r="LC76" s="252"/>
      <c r="LD76" s="252"/>
      <c r="LE76" s="252"/>
      <c r="LF76" s="252"/>
      <c r="LG76" s="252"/>
      <c r="LH76" s="252"/>
      <c r="LI76" s="252"/>
      <c r="LJ76" s="252"/>
      <c r="LK76" s="252"/>
      <c r="LL76" s="252"/>
      <c r="LM76" s="252"/>
      <c r="LN76" s="252"/>
      <c r="LO76" s="252"/>
      <c r="LP76" s="252"/>
      <c r="LQ76" s="252"/>
      <c r="LR76" s="252"/>
      <c r="LS76" s="252"/>
      <c r="LT76" s="252"/>
      <c r="LU76" s="252"/>
      <c r="LV76" s="252"/>
      <c r="LW76" s="252"/>
      <c r="LX76" s="252"/>
      <c r="LY76" s="252"/>
      <c r="LZ76" s="252"/>
      <c r="MA76" s="252"/>
      <c r="MB76" s="252"/>
      <c r="MC76" s="252"/>
      <c r="MD76" s="252"/>
      <c r="ME76" s="252"/>
      <c r="MF76" s="252"/>
      <c r="MG76" s="252"/>
      <c r="MH76" s="252"/>
      <c r="MI76" s="252"/>
      <c r="MJ76" s="252"/>
      <c r="MK76" s="252"/>
      <c r="ML76" s="252"/>
      <c r="MM76" s="252"/>
      <c r="MN76" s="252"/>
      <c r="MO76" s="252"/>
      <c r="MP76" s="252"/>
      <c r="MQ76" s="252"/>
      <c r="MR76" s="252"/>
      <c r="MS76" s="252"/>
      <c r="MT76" s="252"/>
      <c r="MU76" s="252"/>
      <c r="MV76" s="252"/>
      <c r="MW76" s="252"/>
      <c r="MX76" s="252"/>
      <c r="MY76" s="252"/>
      <c r="MZ76" s="252"/>
      <c r="NA76" s="252"/>
      <c r="NB76" s="252"/>
      <c r="NC76" s="252"/>
      <c r="ND76" s="252"/>
      <c r="NE76" s="252"/>
      <c r="NF76" s="252"/>
      <c r="NG76" s="252"/>
      <c r="NH76" s="252"/>
      <c r="NI76" s="252"/>
      <c r="NJ76" s="252"/>
      <c r="NK76" s="252"/>
      <c r="NL76" s="252"/>
      <c r="NM76" s="252"/>
      <c r="NN76" s="252"/>
      <c r="NO76" s="252"/>
      <c r="NP76" s="252"/>
      <c r="NQ76" s="252"/>
      <c r="NR76" s="252"/>
      <c r="NS76" s="252"/>
      <c r="NT76" s="252"/>
      <c r="NU76" s="252"/>
      <c r="NV76" s="252"/>
      <c r="NW76" s="252"/>
      <c r="NX76" s="252"/>
      <c r="NY76" s="252"/>
      <c r="NZ76" s="252"/>
      <c r="OA76" s="252"/>
      <c r="OB76" s="252"/>
      <c r="OC76" s="252"/>
      <c r="OD76" s="252"/>
      <c r="OE76" s="252"/>
      <c r="OF76" s="252"/>
      <c r="OG76" s="252"/>
      <c r="OH76" s="252"/>
      <c r="OI76" s="252"/>
      <c r="OJ76" s="252"/>
      <c r="OK76" s="252"/>
      <c r="OL76" s="252"/>
      <c r="OM76" s="252"/>
      <c r="ON76" s="252"/>
      <c r="OO76" s="252"/>
      <c r="OP76" s="252"/>
      <c r="OQ76" s="252"/>
      <c r="OR76" s="252"/>
      <c r="OS76" s="252"/>
      <c r="OT76" s="252"/>
      <c r="OU76" s="252"/>
      <c r="OV76" s="252"/>
      <c r="OW76" s="252"/>
      <c r="OX76" s="252"/>
      <c r="OY76" s="252"/>
      <c r="OZ76" s="252"/>
      <c r="PA76" s="252"/>
      <c r="PB76" s="252"/>
      <c r="PC76" s="252"/>
      <c r="PD76" s="252"/>
      <c r="PE76" s="252"/>
      <c r="PF76" s="252"/>
      <c r="PG76" s="252"/>
      <c r="PH76" s="252"/>
      <c r="PI76" s="252"/>
      <c r="PJ76" s="252"/>
      <c r="PK76" s="252"/>
      <c r="PL76" s="252"/>
      <c r="PM76" s="252"/>
      <c r="PN76" s="252"/>
      <c r="PO76" s="252"/>
      <c r="PP76" s="252"/>
      <c r="PQ76" s="252"/>
      <c r="PR76" s="252"/>
      <c r="PS76" s="252"/>
      <c r="PT76" s="252"/>
      <c r="PU76" s="252"/>
      <c r="PV76" s="252"/>
      <c r="PW76" s="252"/>
      <c r="PX76" s="252"/>
      <c r="PY76" s="252"/>
      <c r="PZ76" s="252"/>
      <c r="QA76" s="252"/>
      <c r="QB76" s="252"/>
      <c r="QC76" s="252"/>
      <c r="QD76" s="252"/>
      <c r="QE76" s="252"/>
      <c r="QF76" s="252"/>
      <c r="QG76" s="252"/>
      <c r="QH76" s="252"/>
      <c r="QI76" s="252"/>
      <c r="QJ76" s="252"/>
      <c r="QK76" s="252"/>
      <c r="QL76" s="252"/>
      <c r="QM76" s="252"/>
      <c r="QN76" s="252"/>
      <c r="QO76" s="252"/>
      <c r="QP76" s="252"/>
      <c r="QQ76" s="252"/>
      <c r="QR76" s="252"/>
      <c r="QS76" s="252"/>
      <c r="QT76" s="252"/>
      <c r="QU76" s="252"/>
      <c r="QV76" s="252"/>
      <c r="QW76" s="252"/>
      <c r="QX76" s="252"/>
      <c r="QY76" s="252"/>
      <c r="QZ76" s="252"/>
      <c r="RA76" s="252"/>
      <c r="RB76" s="252"/>
      <c r="RC76" s="252"/>
      <c r="RD76" s="252"/>
      <c r="RE76" s="252"/>
      <c r="RF76" s="252"/>
      <c r="RG76" s="252"/>
      <c r="RH76" s="252"/>
      <c r="RI76" s="252"/>
      <c r="RJ76" s="252"/>
      <c r="RK76" s="252"/>
      <c r="RL76" s="252"/>
      <c r="RM76" s="252"/>
      <c r="RN76" s="252"/>
      <c r="RO76" s="252"/>
      <c r="RP76" s="252"/>
      <c r="RQ76" s="252"/>
      <c r="RR76" s="252"/>
      <c r="RS76" s="252"/>
      <c r="RT76" s="252"/>
      <c r="RU76" s="252"/>
      <c r="RV76" s="252"/>
      <c r="RW76" s="252"/>
      <c r="RX76" s="252"/>
      <c r="RY76" s="252"/>
      <c r="RZ76" s="252"/>
      <c r="SA76" s="252"/>
      <c r="SB76" s="252"/>
      <c r="SC76" s="252"/>
      <c r="SD76" s="252"/>
      <c r="SE76" s="252"/>
      <c r="SF76" s="252"/>
      <c r="SG76" s="252"/>
      <c r="SH76" s="252"/>
      <c r="SI76" s="252"/>
      <c r="SJ76" s="252"/>
      <c r="SK76" s="252"/>
      <c r="SL76" s="252"/>
      <c r="SM76" s="252"/>
      <c r="SN76" s="252"/>
      <c r="SO76" s="252"/>
      <c r="SP76" s="252"/>
      <c r="SQ76" s="252"/>
      <c r="SR76" s="252"/>
      <c r="SS76" s="252"/>
      <c r="ST76" s="252"/>
      <c r="SU76" s="252"/>
      <c r="SV76" s="252"/>
      <c r="SW76" s="252"/>
      <c r="SX76" s="252"/>
      <c r="SY76" s="252"/>
      <c r="SZ76" s="252"/>
      <c r="TA76" s="252"/>
      <c r="TB76" s="252"/>
      <c r="TC76" s="252"/>
      <c r="TD76" s="252"/>
      <c r="TE76" s="252"/>
      <c r="TF76" s="252"/>
      <c r="TG76" s="252"/>
      <c r="TH76" s="252"/>
      <c r="TI76" s="252"/>
      <c r="TJ76" s="252"/>
      <c r="TK76" s="252"/>
      <c r="TL76" s="252"/>
      <c r="TM76" s="252"/>
      <c r="TN76" s="252"/>
      <c r="TO76" s="252"/>
      <c r="TP76" s="252"/>
      <c r="TQ76" s="252"/>
      <c r="TR76" s="252"/>
      <c r="TS76" s="252"/>
      <c r="TT76" s="252"/>
      <c r="TU76" s="252"/>
      <c r="TV76" s="252"/>
      <c r="TW76" s="252"/>
      <c r="TX76" s="252"/>
      <c r="TY76" s="252"/>
      <c r="TZ76" s="252"/>
      <c r="UA76" s="252"/>
      <c r="UB76" s="252"/>
      <c r="UC76" s="252"/>
      <c r="UD76" s="252"/>
      <c r="UE76" s="252"/>
      <c r="UF76" s="252"/>
      <c r="UG76" s="252"/>
      <c r="UH76" s="252"/>
      <c r="UI76" s="252"/>
      <c r="UJ76" s="252"/>
      <c r="UK76" s="252"/>
      <c r="UL76" s="252"/>
      <c r="UM76" s="252"/>
      <c r="UN76" s="252"/>
      <c r="UO76" s="252"/>
      <c r="UP76" s="252"/>
      <c r="UQ76" s="252"/>
      <c r="UR76" s="252"/>
      <c r="US76" s="252"/>
      <c r="UT76" s="252"/>
      <c r="UU76" s="252"/>
      <c r="UV76" s="252"/>
      <c r="UW76" s="252"/>
      <c r="UX76" s="252"/>
      <c r="UY76" s="252"/>
      <c r="UZ76" s="252"/>
      <c r="VA76" s="252"/>
      <c r="VB76" s="252"/>
      <c r="VC76" s="252"/>
      <c r="VD76" s="252"/>
      <c r="VE76" s="252"/>
      <c r="VF76" s="252"/>
      <c r="VG76" s="252"/>
      <c r="VH76" s="252"/>
      <c r="VI76" s="252"/>
      <c r="VJ76" s="252"/>
      <c r="VK76" s="252"/>
      <c r="VL76" s="252"/>
      <c r="VM76" s="252"/>
      <c r="VN76" s="252"/>
      <c r="VO76" s="252"/>
      <c r="VP76" s="252"/>
      <c r="VQ76" s="252"/>
      <c r="VR76" s="252"/>
      <c r="VS76" s="252"/>
      <c r="VT76" s="252"/>
      <c r="VU76" s="252"/>
      <c r="VV76" s="252"/>
      <c r="VW76" s="252"/>
      <c r="VX76" s="252"/>
      <c r="VY76" s="252"/>
      <c r="VZ76" s="252"/>
      <c r="WA76" s="252"/>
      <c r="WB76" s="252"/>
      <c r="WC76" s="252"/>
      <c r="WD76" s="252"/>
      <c r="WE76" s="252"/>
      <c r="WF76" s="252"/>
      <c r="WG76" s="252"/>
      <c r="WH76" s="252"/>
      <c r="WI76" s="252"/>
      <c r="WJ76" s="252"/>
      <c r="WK76" s="252"/>
      <c r="WL76" s="252"/>
      <c r="WM76" s="252"/>
      <c r="WN76" s="252"/>
      <c r="WO76" s="252"/>
      <c r="WP76" s="252"/>
      <c r="WQ76" s="252"/>
      <c r="WR76" s="252"/>
      <c r="WS76" s="252"/>
      <c r="WT76" s="252"/>
      <c r="WU76" s="252"/>
      <c r="WV76" s="252"/>
      <c r="WW76" s="252"/>
      <c r="WX76" s="252"/>
      <c r="WY76" s="252"/>
      <c r="WZ76" s="252"/>
      <c r="XA76" s="252"/>
      <c r="XB76" s="252"/>
      <c r="XC76" s="252"/>
      <c r="XD76" s="252"/>
      <c r="XE76" s="252"/>
      <c r="XF76" s="252"/>
      <c r="XG76" s="252"/>
      <c r="XH76" s="252"/>
      <c r="XI76" s="252"/>
      <c r="XJ76" s="252"/>
      <c r="XK76" s="252"/>
      <c r="XL76" s="252"/>
      <c r="XM76" s="252"/>
      <c r="XN76" s="252"/>
      <c r="XO76" s="252"/>
      <c r="XP76" s="252"/>
      <c r="XQ76" s="252"/>
      <c r="XR76" s="252"/>
      <c r="XS76" s="252"/>
      <c r="XT76" s="252"/>
      <c r="XU76" s="252"/>
      <c r="XV76" s="252"/>
      <c r="XW76" s="252"/>
      <c r="XX76" s="252"/>
      <c r="XY76" s="252"/>
      <c r="XZ76" s="252"/>
      <c r="YA76" s="252"/>
      <c r="YB76" s="252"/>
      <c r="YC76" s="252"/>
      <c r="YD76" s="252"/>
      <c r="YE76" s="252"/>
      <c r="YF76" s="252"/>
      <c r="YG76" s="252"/>
      <c r="YH76" s="252"/>
      <c r="YI76" s="252"/>
      <c r="YJ76" s="252"/>
      <c r="YK76" s="252"/>
      <c r="YL76" s="252"/>
      <c r="YM76" s="252"/>
      <c r="YN76" s="252"/>
      <c r="YO76" s="252"/>
      <c r="YP76" s="252"/>
      <c r="YQ76" s="252"/>
      <c r="YR76" s="252"/>
      <c r="YS76" s="252"/>
      <c r="YT76" s="252"/>
      <c r="YU76" s="252"/>
      <c r="YV76" s="252"/>
      <c r="YW76" s="252"/>
      <c r="YX76" s="252"/>
      <c r="YY76" s="252"/>
      <c r="YZ76" s="252"/>
      <c r="ZA76" s="252"/>
      <c r="ZB76" s="252"/>
      <c r="ZC76" s="252"/>
      <c r="ZD76" s="252"/>
      <c r="ZE76" s="252"/>
      <c r="ZF76" s="252"/>
      <c r="ZG76" s="252"/>
      <c r="ZH76" s="252"/>
      <c r="ZI76" s="252"/>
      <c r="ZJ76" s="252"/>
      <c r="ZK76" s="252"/>
      <c r="ZL76" s="252"/>
      <c r="ZM76" s="252"/>
      <c r="ZN76" s="252"/>
      <c r="ZO76" s="252"/>
      <c r="ZP76" s="252"/>
      <c r="ZQ76" s="252"/>
      <c r="ZR76" s="252"/>
      <c r="ZS76" s="252"/>
      <c r="ZT76" s="252"/>
      <c r="ZU76" s="252"/>
      <c r="ZV76" s="252"/>
      <c r="ZW76" s="252"/>
      <c r="ZX76" s="252"/>
      <c r="ZY76" s="252"/>
      <c r="ZZ76" s="252"/>
      <c r="AAA76" s="252"/>
      <c r="AAB76" s="252"/>
      <c r="AAC76" s="252"/>
      <c r="AAD76" s="252"/>
      <c r="AAE76" s="252"/>
      <c r="AAF76" s="252"/>
      <c r="AAG76" s="252"/>
      <c r="AAH76" s="252"/>
      <c r="AAI76" s="252"/>
      <c r="AAJ76" s="252"/>
      <c r="AAK76" s="252"/>
      <c r="AAL76" s="252"/>
      <c r="AAM76" s="252"/>
      <c r="AAN76" s="252"/>
      <c r="AAO76" s="252"/>
      <c r="AAP76" s="252"/>
      <c r="AAQ76" s="252"/>
      <c r="AAR76" s="252"/>
      <c r="AAS76" s="252"/>
      <c r="AAT76" s="252"/>
      <c r="AAU76" s="252"/>
      <c r="AAV76" s="252"/>
      <c r="AAW76" s="252"/>
      <c r="AAX76" s="252"/>
      <c r="AAY76" s="252"/>
      <c r="AAZ76" s="252"/>
      <c r="ABA76" s="252"/>
      <c r="ABB76" s="252"/>
      <c r="ABC76" s="252"/>
      <c r="ABD76" s="252"/>
      <c r="ABE76" s="252"/>
      <c r="ABF76" s="252"/>
      <c r="ABG76" s="252"/>
      <c r="ABH76" s="252"/>
      <c r="ABI76" s="252"/>
      <c r="ABJ76" s="252"/>
      <c r="ABK76" s="252"/>
      <c r="ABL76" s="252"/>
      <c r="ABM76" s="252"/>
      <c r="ABN76" s="252"/>
      <c r="ABO76" s="252"/>
      <c r="ABP76" s="252"/>
      <c r="ABQ76" s="252"/>
      <c r="ABR76" s="252"/>
      <c r="ABS76" s="252"/>
      <c r="ABT76" s="252"/>
      <c r="ABU76" s="252"/>
      <c r="ABV76" s="252"/>
      <c r="ABW76" s="252"/>
      <c r="ABX76" s="252"/>
      <c r="ABY76" s="252"/>
      <c r="ABZ76" s="252"/>
      <c r="ACA76" s="252"/>
      <c r="ACB76" s="252"/>
      <c r="ACC76" s="252"/>
      <c r="ACD76" s="252"/>
      <c r="ACE76" s="252"/>
      <c r="ACF76" s="252"/>
      <c r="ACG76" s="252"/>
      <c r="ACH76" s="252"/>
      <c r="ACI76" s="252"/>
      <c r="ACJ76" s="252"/>
      <c r="ACK76" s="252"/>
      <c r="ACL76" s="252"/>
      <c r="ACM76" s="252"/>
      <c r="ACN76" s="252"/>
      <c r="ACO76" s="252"/>
      <c r="ACP76" s="252"/>
      <c r="ACQ76" s="252"/>
      <c r="ACR76" s="252"/>
      <c r="ACS76" s="252"/>
      <c r="ACT76" s="252"/>
      <c r="ACU76" s="252"/>
      <c r="ACV76" s="252"/>
      <c r="ACW76" s="252"/>
      <c r="ACX76" s="252"/>
      <c r="ACY76" s="252"/>
      <c r="ACZ76" s="252"/>
      <c r="ADA76" s="252"/>
      <c r="ADB76" s="252"/>
      <c r="ADC76" s="252"/>
      <c r="ADD76" s="252"/>
      <c r="ADE76" s="252"/>
      <c r="ADF76" s="252"/>
      <c r="ADG76" s="252"/>
      <c r="ADH76" s="252"/>
      <c r="ADI76" s="252"/>
      <c r="ADJ76" s="252"/>
      <c r="ADK76" s="252"/>
      <c r="ADL76" s="252"/>
      <c r="ADM76" s="252"/>
      <c r="ADN76" s="252"/>
      <c r="ADO76" s="252"/>
      <c r="ADP76" s="252"/>
      <c r="ADQ76" s="252"/>
      <c r="ADR76" s="252"/>
      <c r="ADS76" s="252"/>
      <c r="ADT76" s="252"/>
      <c r="ADU76" s="252"/>
      <c r="ADV76" s="252"/>
      <c r="ADW76" s="252"/>
      <c r="ADX76" s="252"/>
      <c r="ADY76" s="252"/>
      <c r="ADZ76" s="252"/>
      <c r="AEA76" s="252"/>
      <c r="AEB76" s="252"/>
      <c r="AEC76" s="252"/>
      <c r="AED76" s="252"/>
      <c r="AEE76" s="252"/>
      <c r="AEF76" s="252"/>
      <c r="AEG76" s="252"/>
      <c r="AEH76" s="252"/>
      <c r="AEI76" s="252"/>
      <c r="AEJ76" s="252"/>
      <c r="AEK76" s="252"/>
      <c r="AEL76" s="252"/>
      <c r="AEM76" s="252"/>
      <c r="AEN76" s="252"/>
      <c r="AEO76" s="252"/>
      <c r="AEP76" s="252"/>
      <c r="AEQ76" s="252"/>
      <c r="AER76" s="252"/>
      <c r="AES76" s="252"/>
      <c r="AET76" s="252"/>
      <c r="AEU76" s="252"/>
      <c r="AEV76" s="252"/>
      <c r="AEW76" s="252"/>
      <c r="AEX76" s="252"/>
      <c r="AEY76" s="252"/>
      <c r="AEZ76" s="252"/>
      <c r="AFA76" s="252"/>
      <c r="AFB76" s="252"/>
      <c r="AFC76" s="252"/>
      <c r="AFD76" s="252"/>
      <c r="AFE76" s="252"/>
      <c r="AFF76" s="252"/>
      <c r="AFG76" s="252"/>
      <c r="AFH76" s="252"/>
      <c r="AFI76" s="252"/>
      <c r="AFJ76" s="252"/>
      <c r="AFK76" s="252"/>
      <c r="AFL76" s="252"/>
      <c r="AFM76" s="252"/>
      <c r="AFN76" s="252"/>
      <c r="AFO76" s="252"/>
      <c r="AFP76" s="252"/>
      <c r="AFQ76" s="252"/>
      <c r="AFR76" s="252"/>
      <c r="AFS76" s="252"/>
      <c r="AFT76" s="252"/>
      <c r="AFU76" s="252"/>
      <c r="AFV76" s="252"/>
      <c r="AFW76" s="252"/>
      <c r="AFX76" s="252"/>
      <c r="AFY76" s="252"/>
      <c r="AFZ76" s="252"/>
      <c r="AGA76" s="252"/>
      <c r="AGB76" s="252"/>
      <c r="AGC76" s="252"/>
      <c r="AGD76" s="252"/>
      <c r="AGE76" s="252"/>
      <c r="AGF76" s="252"/>
      <c r="AGG76" s="252"/>
      <c r="AGH76" s="252"/>
      <c r="AGI76" s="252"/>
      <c r="AGJ76" s="252"/>
      <c r="AGK76" s="252"/>
      <c r="AGL76" s="252"/>
      <c r="AGM76" s="252"/>
      <c r="AGN76" s="252"/>
      <c r="AGO76" s="252"/>
      <c r="AGP76" s="252"/>
      <c r="AGQ76" s="252"/>
      <c r="AGR76" s="252"/>
      <c r="AGS76" s="252"/>
      <c r="AGT76" s="252"/>
      <c r="AGU76" s="252"/>
      <c r="AGV76" s="252"/>
      <c r="AGW76" s="252"/>
      <c r="AGX76" s="252"/>
      <c r="AGY76" s="252"/>
      <c r="AGZ76" s="252"/>
      <c r="AHA76" s="252"/>
      <c r="AHB76" s="252"/>
      <c r="AHC76" s="252"/>
      <c r="AHD76" s="252"/>
      <c r="AHE76" s="252"/>
      <c r="AHF76" s="252"/>
      <c r="AHG76" s="252"/>
      <c r="AHH76" s="252"/>
      <c r="AHI76" s="252"/>
      <c r="AHJ76" s="252"/>
      <c r="AHK76" s="252"/>
      <c r="AHL76" s="252"/>
      <c r="AHM76" s="252"/>
      <c r="AHN76" s="252"/>
      <c r="AHO76" s="252"/>
      <c r="AHP76" s="252"/>
      <c r="AHQ76" s="252"/>
      <c r="AHR76" s="252"/>
      <c r="AHS76" s="252"/>
      <c r="AHT76" s="252"/>
      <c r="AHU76" s="252"/>
      <c r="AHV76" s="252"/>
      <c r="AHW76" s="252"/>
      <c r="AHX76" s="252"/>
      <c r="AHY76" s="252"/>
      <c r="AHZ76" s="252"/>
      <c r="AIA76" s="252"/>
      <c r="AIB76" s="252"/>
      <c r="AIC76" s="252"/>
      <c r="AID76" s="252"/>
      <c r="AIE76" s="252"/>
      <c r="AIF76" s="252"/>
      <c r="AIG76" s="252"/>
      <c r="AIH76" s="252"/>
      <c r="AII76" s="252"/>
      <c r="AIJ76" s="252"/>
      <c r="AIK76" s="252"/>
      <c r="AIL76" s="252"/>
      <c r="AIM76" s="252"/>
      <c r="AIN76" s="252"/>
      <c r="AIO76" s="252"/>
      <c r="AIP76" s="252"/>
      <c r="AIQ76" s="252"/>
      <c r="AIR76" s="252"/>
      <c r="AIS76" s="252"/>
      <c r="AIT76" s="252"/>
      <c r="AIU76" s="252"/>
      <c r="AIV76" s="252"/>
      <c r="AIW76" s="252"/>
      <c r="AIX76" s="252"/>
      <c r="AIY76" s="252"/>
      <c r="AIZ76" s="252"/>
      <c r="AJA76" s="252"/>
      <c r="AJB76" s="252"/>
      <c r="AJC76" s="252"/>
      <c r="AJD76" s="252"/>
      <c r="AJE76" s="252"/>
      <c r="AJF76" s="252"/>
      <c r="AJG76" s="252"/>
      <c r="AJH76" s="252"/>
      <c r="AJI76" s="252"/>
      <c r="AJJ76" s="252"/>
      <c r="AJK76" s="252"/>
      <c r="AJL76" s="252"/>
      <c r="AJM76" s="252"/>
      <c r="AJN76" s="252"/>
      <c r="AJO76" s="252"/>
      <c r="AJP76" s="252"/>
      <c r="AJQ76" s="252"/>
      <c r="AJR76" s="252"/>
      <c r="AJS76" s="252"/>
      <c r="AJT76" s="252"/>
      <c r="AJU76" s="252"/>
      <c r="AJV76" s="252"/>
      <c r="AJW76" s="252"/>
      <c r="AJX76" s="252"/>
      <c r="AJY76" s="252"/>
      <c r="AJZ76" s="252"/>
      <c r="AKA76" s="252"/>
      <c r="AKB76" s="252"/>
      <c r="AKC76" s="252"/>
      <c r="AKD76" s="252"/>
      <c r="AKE76" s="252"/>
      <c r="AKF76" s="252"/>
      <c r="AKG76" s="252"/>
      <c r="AKH76" s="252"/>
      <c r="AKI76" s="252"/>
      <c r="AKJ76" s="252"/>
      <c r="AKK76" s="252"/>
      <c r="AKL76" s="252"/>
      <c r="AKM76" s="252"/>
      <c r="AKN76" s="252"/>
      <c r="AKO76" s="252"/>
      <c r="AKP76" s="252"/>
      <c r="AKQ76" s="252"/>
      <c r="AKR76" s="252"/>
      <c r="AKS76" s="252"/>
      <c r="AKT76" s="252"/>
      <c r="AKU76" s="252"/>
      <c r="AKV76" s="252"/>
      <c r="AKW76" s="252"/>
      <c r="AKX76" s="252"/>
      <c r="AKY76" s="252"/>
      <c r="AKZ76" s="252"/>
      <c r="ALA76" s="252"/>
      <c r="ALB76" s="252"/>
      <c r="ALC76" s="252"/>
      <c r="ALD76" s="252"/>
      <c r="ALE76" s="252"/>
      <c r="ALF76" s="252"/>
      <c r="ALG76" s="252"/>
      <c r="ALH76" s="252"/>
      <c r="ALI76" s="252"/>
      <c r="ALJ76" s="252"/>
      <c r="ALK76" s="252"/>
      <c r="ALL76" s="252"/>
      <c r="ALM76" s="252"/>
      <c r="ALN76" s="252"/>
      <c r="ALO76" s="252"/>
      <c r="ALP76" s="252"/>
      <c r="ALQ76" s="252"/>
      <c r="ALR76" s="252"/>
      <c r="ALS76" s="252"/>
      <c r="ALT76" s="252"/>
      <c r="ALU76" s="252"/>
      <c r="ALV76" s="252"/>
      <c r="ALW76" s="252"/>
      <c r="ALX76" s="252"/>
      <c r="ALY76" s="252"/>
      <c r="ALZ76" s="252"/>
      <c r="AMA76" s="252"/>
      <c r="AMB76" s="252"/>
      <c r="AMC76" s="252"/>
      <c r="AMD76" s="252"/>
      <c r="AME76" s="252"/>
      <c r="AMF76" s="252"/>
      <c r="AMG76" s="252"/>
      <c r="AMH76" s="252"/>
      <c r="AMI76" s="252"/>
      <c r="AMJ76" s="252"/>
    </row>
    <row r="77" spans="1:1025" s="255" customFormat="1" ht="15" customHeight="1" x14ac:dyDescent="0.2">
      <c r="A77" s="861" t="s">
        <v>257</v>
      </c>
      <c r="B77" s="861"/>
      <c r="C77" s="862"/>
      <c r="D77" s="83">
        <f>'Encargos e Provisões'!F23</f>
        <v>0</v>
      </c>
      <c r="E77" s="124" t="s">
        <v>5</v>
      </c>
      <c r="F77" s="482"/>
      <c r="G77" s="482"/>
      <c r="H77" s="482"/>
      <c r="I77" s="116"/>
      <c r="J77" s="483"/>
      <c r="K77" s="476"/>
      <c r="L77" s="476"/>
      <c r="M77" s="476"/>
      <c r="N77" s="476"/>
      <c r="O77" s="476"/>
      <c r="P77" s="476"/>
      <c r="Q77" s="476"/>
      <c r="R77" s="476"/>
      <c r="S77" s="476"/>
      <c r="T77" s="254"/>
      <c r="U77" s="254"/>
      <c r="V77" s="254"/>
      <c r="W77" s="254"/>
      <c r="X77" s="254"/>
    </row>
    <row r="78" spans="1:1025" s="255" customFormat="1" ht="45" customHeight="1" x14ac:dyDescent="0.2">
      <c r="A78" s="863" t="s">
        <v>258</v>
      </c>
      <c r="B78" s="863"/>
      <c r="C78" s="863"/>
      <c r="D78" s="863"/>
      <c r="E78" s="863"/>
      <c r="F78" s="863"/>
      <c r="G78" s="863"/>
      <c r="H78" s="863"/>
      <c r="I78" s="863"/>
      <c r="J78" s="476"/>
      <c r="K78" s="476"/>
      <c r="L78" s="476"/>
      <c r="M78" s="476"/>
      <c r="N78" s="476"/>
      <c r="O78" s="476"/>
      <c r="P78" s="476"/>
      <c r="Q78" s="476"/>
      <c r="R78" s="476"/>
      <c r="S78" s="476"/>
      <c r="T78" s="254"/>
      <c r="U78" s="254"/>
      <c r="V78" s="254"/>
      <c r="W78" s="254"/>
      <c r="X78" s="254"/>
    </row>
    <row r="79" spans="1:1025" s="255" customFormat="1" ht="18" customHeight="1" x14ac:dyDescent="0.2">
      <c r="A79" s="858" t="s">
        <v>259</v>
      </c>
      <c r="B79" s="858"/>
      <c r="C79" s="858"/>
      <c r="D79" s="858"/>
      <c r="E79" s="858"/>
      <c r="F79" s="858"/>
      <c r="G79" s="858"/>
      <c r="H79" s="858"/>
      <c r="I79" s="858"/>
      <c r="J79" s="254"/>
      <c r="K79" s="254"/>
      <c r="L79" s="254"/>
      <c r="M79" s="254"/>
      <c r="N79" s="254"/>
      <c r="O79" s="254"/>
      <c r="P79" s="254"/>
      <c r="Q79" s="254"/>
      <c r="R79" s="476"/>
      <c r="S79" s="476"/>
      <c r="T79" s="484"/>
      <c r="U79" s="485"/>
      <c r="V79" s="254"/>
      <c r="W79" s="254"/>
      <c r="X79" s="254"/>
    </row>
    <row r="80" spans="1:1025" s="5" customFormat="1" ht="12.75" customHeight="1" x14ac:dyDescent="0.2">
      <c r="A80" s="864" t="s">
        <v>329</v>
      </c>
      <c r="B80" s="864"/>
      <c r="C80" s="864"/>
      <c r="D80" s="864"/>
      <c r="E80" s="864"/>
      <c r="F80" s="864"/>
      <c r="G80" s="864"/>
      <c r="H80" s="864"/>
      <c r="I80" s="864"/>
      <c r="J80" s="259"/>
      <c r="K80" s="259"/>
      <c r="L80" s="259"/>
      <c r="M80" s="259"/>
      <c r="N80" s="259"/>
      <c r="O80" s="259"/>
      <c r="P80" s="259"/>
      <c r="Q80" s="259"/>
      <c r="R80" s="259"/>
      <c r="S80" s="252"/>
      <c r="T80" s="252"/>
      <c r="U80" s="252"/>
      <c r="V80" s="252"/>
      <c r="W80" s="252"/>
      <c r="X80" s="252"/>
      <c r="Y80" s="252"/>
      <c r="Z80" s="252"/>
      <c r="AA80" s="252"/>
      <c r="AB80" s="252"/>
      <c r="AC80" s="252"/>
      <c r="AD80" s="252"/>
      <c r="AE80" s="252"/>
      <c r="AF80" s="252"/>
      <c r="AG80" s="252"/>
      <c r="AH80" s="252"/>
      <c r="AI80" s="252"/>
      <c r="AJ80" s="252"/>
      <c r="AK80" s="252"/>
      <c r="AL80" s="252"/>
      <c r="AM80" s="252"/>
      <c r="AN80" s="252"/>
      <c r="AO80" s="252"/>
      <c r="AP80" s="252"/>
      <c r="AQ80" s="252"/>
      <c r="AR80" s="252"/>
      <c r="AS80" s="252"/>
      <c r="AT80" s="252"/>
      <c r="AU80" s="252"/>
      <c r="AV80" s="252"/>
      <c r="AW80" s="252"/>
      <c r="AX80" s="252"/>
      <c r="AY80" s="252"/>
      <c r="AZ80" s="252"/>
      <c r="BA80" s="252"/>
      <c r="BB80" s="252"/>
      <c r="BC80" s="252"/>
      <c r="BD80" s="252"/>
      <c r="BE80" s="252"/>
      <c r="BF80" s="252"/>
      <c r="BG80" s="252"/>
      <c r="BH80" s="252"/>
      <c r="BI80" s="252"/>
      <c r="BJ80" s="252"/>
      <c r="BK80" s="252"/>
      <c r="BL80" s="252"/>
      <c r="BM80" s="252"/>
      <c r="BN80" s="252"/>
      <c r="BO80" s="252"/>
      <c r="BP80" s="252"/>
      <c r="BQ80" s="252"/>
      <c r="BR80" s="252"/>
      <c r="BS80" s="252"/>
      <c r="BT80" s="252"/>
      <c r="BU80" s="252"/>
      <c r="BV80" s="252"/>
      <c r="BW80" s="252"/>
      <c r="BX80" s="252"/>
      <c r="BY80" s="252"/>
      <c r="BZ80" s="252"/>
      <c r="CA80" s="252"/>
      <c r="CB80" s="252"/>
      <c r="CC80" s="252"/>
      <c r="CD80" s="252"/>
      <c r="CE80" s="252"/>
      <c r="CF80" s="252"/>
      <c r="CG80" s="252"/>
      <c r="CH80" s="252"/>
      <c r="CI80" s="252"/>
      <c r="CJ80" s="252"/>
      <c r="CK80" s="252"/>
      <c r="CL80" s="252"/>
      <c r="CM80" s="252"/>
      <c r="CN80" s="252"/>
      <c r="CO80" s="252"/>
      <c r="CP80" s="252"/>
      <c r="CQ80" s="252"/>
      <c r="CR80" s="252"/>
      <c r="CS80" s="252"/>
      <c r="CT80" s="252"/>
      <c r="CU80" s="252"/>
      <c r="CV80" s="252"/>
      <c r="CW80" s="252"/>
      <c r="CX80" s="252"/>
      <c r="CY80" s="252"/>
      <c r="CZ80" s="252"/>
      <c r="DA80" s="252"/>
      <c r="DB80" s="252"/>
      <c r="DC80" s="252"/>
      <c r="DD80" s="252"/>
      <c r="DE80" s="252"/>
      <c r="DF80" s="252"/>
      <c r="DG80" s="252"/>
      <c r="DH80" s="252"/>
      <c r="DI80" s="252"/>
      <c r="DJ80" s="252"/>
      <c r="DK80" s="252"/>
      <c r="DL80" s="252"/>
      <c r="DM80" s="252"/>
      <c r="DN80" s="252"/>
      <c r="DO80" s="252"/>
      <c r="DP80" s="252"/>
      <c r="DQ80" s="252"/>
      <c r="DR80" s="252"/>
      <c r="DS80" s="252"/>
      <c r="DT80" s="252"/>
      <c r="DU80" s="252"/>
      <c r="DV80" s="252"/>
      <c r="DW80" s="252"/>
      <c r="DX80" s="252"/>
      <c r="DY80" s="252"/>
      <c r="DZ80" s="252"/>
      <c r="EA80" s="252"/>
      <c r="EB80" s="252"/>
      <c r="EC80" s="252"/>
      <c r="ED80" s="252"/>
      <c r="EE80" s="252"/>
      <c r="EF80" s="252"/>
      <c r="EG80" s="252"/>
      <c r="EH80" s="252"/>
      <c r="EI80" s="252"/>
      <c r="EJ80" s="252"/>
      <c r="EK80" s="252"/>
      <c r="EL80" s="252"/>
      <c r="EM80" s="252"/>
      <c r="EN80" s="252"/>
      <c r="EO80" s="252"/>
      <c r="EP80" s="252"/>
      <c r="EQ80" s="252"/>
      <c r="ER80" s="252"/>
      <c r="ES80" s="252"/>
      <c r="ET80" s="252"/>
      <c r="EU80" s="252"/>
      <c r="EV80" s="252"/>
      <c r="EW80" s="252"/>
      <c r="EX80" s="252"/>
      <c r="EY80" s="252"/>
      <c r="EZ80" s="252"/>
      <c r="FA80" s="252"/>
      <c r="FB80" s="252"/>
      <c r="FC80" s="252"/>
      <c r="FD80" s="252"/>
      <c r="FE80" s="252"/>
      <c r="FF80" s="252"/>
      <c r="FG80" s="252"/>
      <c r="FH80" s="252"/>
      <c r="FI80" s="252"/>
      <c r="FJ80" s="252"/>
      <c r="FK80" s="252"/>
      <c r="FL80" s="252"/>
      <c r="FM80" s="252"/>
      <c r="FN80" s="252"/>
      <c r="FO80" s="252"/>
      <c r="FP80" s="252"/>
      <c r="FQ80" s="252"/>
      <c r="FR80" s="252"/>
      <c r="FS80" s="252"/>
      <c r="FT80" s="252"/>
      <c r="FU80" s="252"/>
      <c r="FV80" s="252"/>
      <c r="FW80" s="252"/>
      <c r="FX80" s="252"/>
      <c r="FY80" s="252"/>
      <c r="FZ80" s="252"/>
      <c r="GA80" s="252"/>
      <c r="GB80" s="252"/>
      <c r="GC80" s="252"/>
      <c r="GD80" s="252"/>
      <c r="GE80" s="252"/>
      <c r="GF80" s="252"/>
      <c r="GG80" s="252"/>
      <c r="GH80" s="252"/>
      <c r="GI80" s="252"/>
      <c r="GJ80" s="252"/>
      <c r="GK80" s="252"/>
      <c r="GL80" s="252"/>
      <c r="GM80" s="252"/>
      <c r="GN80" s="252"/>
      <c r="GO80" s="252"/>
      <c r="GP80" s="252"/>
      <c r="GQ80" s="252"/>
      <c r="GR80" s="252"/>
      <c r="GS80" s="252"/>
      <c r="GT80" s="252"/>
      <c r="GU80" s="252"/>
      <c r="GV80" s="252"/>
      <c r="GW80" s="252"/>
      <c r="GX80" s="252"/>
      <c r="GY80" s="252"/>
      <c r="GZ80" s="252"/>
      <c r="HA80" s="252"/>
      <c r="HB80" s="252"/>
      <c r="HC80" s="252"/>
      <c r="HD80" s="252"/>
      <c r="HE80" s="252"/>
      <c r="HF80" s="252"/>
      <c r="HG80" s="252"/>
      <c r="HH80" s="252"/>
      <c r="HI80" s="252"/>
      <c r="HJ80" s="252"/>
      <c r="HK80" s="252"/>
      <c r="HL80" s="252"/>
      <c r="HM80" s="252"/>
      <c r="HN80" s="252"/>
      <c r="HO80" s="252"/>
      <c r="HP80" s="252"/>
      <c r="HQ80" s="252"/>
      <c r="HR80" s="252"/>
      <c r="HS80" s="252"/>
      <c r="HT80" s="252"/>
      <c r="HU80" s="252"/>
      <c r="HV80" s="252"/>
      <c r="HW80" s="252"/>
      <c r="HX80" s="252"/>
      <c r="HY80" s="252"/>
      <c r="HZ80" s="252"/>
      <c r="IA80" s="252"/>
      <c r="IB80" s="252"/>
      <c r="IC80" s="252"/>
      <c r="ID80" s="252"/>
      <c r="IE80" s="252"/>
      <c r="IF80" s="252"/>
      <c r="IG80" s="252"/>
      <c r="IH80" s="252"/>
      <c r="II80" s="252"/>
      <c r="IJ80" s="252"/>
      <c r="IK80" s="252"/>
      <c r="IL80" s="252"/>
      <c r="IM80" s="252"/>
      <c r="IN80" s="252"/>
      <c r="IO80" s="252"/>
      <c r="IP80" s="252"/>
      <c r="IQ80" s="252"/>
      <c r="IR80" s="252"/>
      <c r="IS80" s="252"/>
      <c r="IT80" s="252"/>
      <c r="IU80" s="252"/>
      <c r="IV80" s="252"/>
      <c r="IW80" s="252"/>
      <c r="IX80" s="252"/>
      <c r="IY80" s="252"/>
      <c r="IZ80" s="252"/>
      <c r="JA80" s="252"/>
      <c r="JB80" s="252"/>
      <c r="JC80" s="252"/>
      <c r="JD80" s="252"/>
      <c r="JE80" s="252"/>
      <c r="JF80" s="252"/>
      <c r="JG80" s="252"/>
      <c r="JH80" s="252"/>
      <c r="JI80" s="252"/>
      <c r="JJ80" s="252"/>
      <c r="JK80" s="252"/>
      <c r="JL80" s="252"/>
      <c r="JM80" s="252"/>
      <c r="JN80" s="252"/>
      <c r="JO80" s="252"/>
      <c r="JP80" s="252"/>
      <c r="JQ80" s="252"/>
      <c r="JR80" s="252"/>
      <c r="JS80" s="252"/>
      <c r="JT80" s="252"/>
      <c r="JU80" s="252"/>
      <c r="JV80" s="252"/>
      <c r="JW80" s="252"/>
      <c r="JX80" s="252"/>
      <c r="JY80" s="252"/>
      <c r="JZ80" s="252"/>
      <c r="KA80" s="252"/>
      <c r="KB80" s="252"/>
      <c r="KC80" s="252"/>
      <c r="KD80" s="252"/>
      <c r="KE80" s="252"/>
      <c r="KF80" s="252"/>
      <c r="KG80" s="252"/>
      <c r="KH80" s="252"/>
      <c r="KI80" s="252"/>
      <c r="KJ80" s="252"/>
      <c r="KK80" s="252"/>
      <c r="KL80" s="252"/>
      <c r="KM80" s="252"/>
      <c r="KN80" s="252"/>
      <c r="KO80" s="252"/>
      <c r="KP80" s="252"/>
      <c r="KQ80" s="252"/>
      <c r="KR80" s="252"/>
      <c r="KS80" s="252"/>
      <c r="KT80" s="252"/>
      <c r="KU80" s="252"/>
      <c r="KV80" s="252"/>
      <c r="KW80" s="252"/>
      <c r="KX80" s="252"/>
      <c r="KY80" s="252"/>
      <c r="KZ80" s="252"/>
      <c r="LA80" s="252"/>
      <c r="LB80" s="252"/>
      <c r="LC80" s="252"/>
      <c r="LD80" s="252"/>
      <c r="LE80" s="252"/>
      <c r="LF80" s="252"/>
      <c r="LG80" s="252"/>
      <c r="LH80" s="252"/>
      <c r="LI80" s="252"/>
      <c r="LJ80" s="252"/>
      <c r="LK80" s="252"/>
      <c r="LL80" s="252"/>
      <c r="LM80" s="252"/>
      <c r="LN80" s="252"/>
      <c r="LO80" s="252"/>
      <c r="LP80" s="252"/>
      <c r="LQ80" s="252"/>
      <c r="LR80" s="252"/>
      <c r="LS80" s="252"/>
      <c r="LT80" s="252"/>
      <c r="LU80" s="252"/>
      <c r="LV80" s="252"/>
      <c r="LW80" s="252"/>
      <c r="LX80" s="252"/>
      <c r="LY80" s="252"/>
      <c r="LZ80" s="252"/>
      <c r="MA80" s="252"/>
      <c r="MB80" s="252"/>
      <c r="MC80" s="252"/>
      <c r="MD80" s="252"/>
      <c r="ME80" s="252"/>
      <c r="MF80" s="252"/>
      <c r="MG80" s="252"/>
      <c r="MH80" s="252"/>
      <c r="MI80" s="252"/>
      <c r="MJ80" s="252"/>
      <c r="MK80" s="252"/>
      <c r="ML80" s="252"/>
      <c r="MM80" s="252"/>
      <c r="MN80" s="252"/>
      <c r="MO80" s="252"/>
      <c r="MP80" s="252"/>
      <c r="MQ80" s="252"/>
      <c r="MR80" s="252"/>
      <c r="MS80" s="252"/>
      <c r="MT80" s="252"/>
      <c r="MU80" s="252"/>
      <c r="MV80" s="252"/>
      <c r="MW80" s="252"/>
      <c r="MX80" s="252"/>
      <c r="MY80" s="252"/>
      <c r="MZ80" s="252"/>
      <c r="NA80" s="252"/>
      <c r="NB80" s="252"/>
      <c r="NC80" s="252"/>
      <c r="ND80" s="252"/>
      <c r="NE80" s="252"/>
      <c r="NF80" s="252"/>
      <c r="NG80" s="252"/>
      <c r="NH80" s="252"/>
      <c r="NI80" s="252"/>
      <c r="NJ80" s="252"/>
      <c r="NK80" s="252"/>
      <c r="NL80" s="252"/>
      <c r="NM80" s="252"/>
      <c r="NN80" s="252"/>
      <c r="NO80" s="252"/>
      <c r="NP80" s="252"/>
      <c r="NQ80" s="252"/>
      <c r="NR80" s="252"/>
      <c r="NS80" s="252"/>
      <c r="NT80" s="252"/>
      <c r="NU80" s="252"/>
      <c r="NV80" s="252"/>
      <c r="NW80" s="252"/>
      <c r="NX80" s="252"/>
      <c r="NY80" s="252"/>
      <c r="NZ80" s="252"/>
      <c r="OA80" s="252"/>
      <c r="OB80" s="252"/>
      <c r="OC80" s="252"/>
      <c r="OD80" s="252"/>
      <c r="OE80" s="252"/>
      <c r="OF80" s="252"/>
      <c r="OG80" s="252"/>
      <c r="OH80" s="252"/>
      <c r="OI80" s="252"/>
      <c r="OJ80" s="252"/>
      <c r="OK80" s="252"/>
      <c r="OL80" s="252"/>
      <c r="OM80" s="252"/>
      <c r="ON80" s="252"/>
      <c r="OO80" s="252"/>
      <c r="OP80" s="252"/>
      <c r="OQ80" s="252"/>
      <c r="OR80" s="252"/>
      <c r="OS80" s="252"/>
      <c r="OT80" s="252"/>
      <c r="OU80" s="252"/>
      <c r="OV80" s="252"/>
      <c r="OW80" s="252"/>
      <c r="OX80" s="252"/>
      <c r="OY80" s="252"/>
      <c r="OZ80" s="252"/>
      <c r="PA80" s="252"/>
      <c r="PB80" s="252"/>
      <c r="PC80" s="252"/>
      <c r="PD80" s="252"/>
      <c r="PE80" s="252"/>
      <c r="PF80" s="252"/>
      <c r="PG80" s="252"/>
      <c r="PH80" s="252"/>
      <c r="PI80" s="252"/>
      <c r="PJ80" s="252"/>
      <c r="PK80" s="252"/>
      <c r="PL80" s="252"/>
      <c r="PM80" s="252"/>
      <c r="PN80" s="252"/>
      <c r="PO80" s="252"/>
      <c r="PP80" s="252"/>
      <c r="PQ80" s="252"/>
      <c r="PR80" s="252"/>
      <c r="PS80" s="252"/>
      <c r="PT80" s="252"/>
      <c r="PU80" s="252"/>
      <c r="PV80" s="252"/>
      <c r="PW80" s="252"/>
      <c r="PX80" s="252"/>
      <c r="PY80" s="252"/>
      <c r="PZ80" s="252"/>
      <c r="QA80" s="252"/>
      <c r="QB80" s="252"/>
      <c r="QC80" s="252"/>
      <c r="QD80" s="252"/>
      <c r="QE80" s="252"/>
      <c r="QF80" s="252"/>
      <c r="QG80" s="252"/>
      <c r="QH80" s="252"/>
      <c r="QI80" s="252"/>
      <c r="QJ80" s="252"/>
      <c r="QK80" s="252"/>
      <c r="QL80" s="252"/>
      <c r="QM80" s="252"/>
      <c r="QN80" s="252"/>
      <c r="QO80" s="252"/>
      <c r="QP80" s="252"/>
      <c r="QQ80" s="252"/>
      <c r="QR80" s="252"/>
      <c r="QS80" s="252"/>
      <c r="QT80" s="252"/>
      <c r="QU80" s="252"/>
      <c r="QV80" s="252"/>
      <c r="QW80" s="252"/>
      <c r="QX80" s="252"/>
      <c r="QY80" s="252"/>
      <c r="QZ80" s="252"/>
      <c r="RA80" s="252"/>
      <c r="RB80" s="252"/>
      <c r="RC80" s="252"/>
      <c r="RD80" s="252"/>
      <c r="RE80" s="252"/>
      <c r="RF80" s="252"/>
      <c r="RG80" s="252"/>
      <c r="RH80" s="252"/>
      <c r="RI80" s="252"/>
      <c r="RJ80" s="252"/>
      <c r="RK80" s="252"/>
      <c r="RL80" s="252"/>
      <c r="RM80" s="252"/>
      <c r="RN80" s="252"/>
      <c r="RO80" s="252"/>
      <c r="RP80" s="252"/>
      <c r="RQ80" s="252"/>
      <c r="RR80" s="252"/>
      <c r="RS80" s="252"/>
      <c r="RT80" s="252"/>
      <c r="RU80" s="252"/>
      <c r="RV80" s="252"/>
      <c r="RW80" s="252"/>
      <c r="RX80" s="252"/>
      <c r="RY80" s="252"/>
      <c r="RZ80" s="252"/>
      <c r="SA80" s="252"/>
      <c r="SB80" s="252"/>
      <c r="SC80" s="252"/>
      <c r="SD80" s="252"/>
      <c r="SE80" s="252"/>
      <c r="SF80" s="252"/>
      <c r="SG80" s="252"/>
      <c r="SH80" s="252"/>
      <c r="SI80" s="252"/>
      <c r="SJ80" s="252"/>
      <c r="SK80" s="252"/>
      <c r="SL80" s="252"/>
      <c r="SM80" s="252"/>
      <c r="SN80" s="252"/>
      <c r="SO80" s="252"/>
      <c r="SP80" s="252"/>
      <c r="SQ80" s="252"/>
      <c r="SR80" s="252"/>
      <c r="SS80" s="252"/>
      <c r="ST80" s="252"/>
      <c r="SU80" s="252"/>
      <c r="SV80" s="252"/>
      <c r="SW80" s="252"/>
      <c r="SX80" s="252"/>
      <c r="SY80" s="252"/>
      <c r="SZ80" s="252"/>
      <c r="TA80" s="252"/>
      <c r="TB80" s="252"/>
      <c r="TC80" s="252"/>
      <c r="TD80" s="252"/>
      <c r="TE80" s="252"/>
      <c r="TF80" s="252"/>
      <c r="TG80" s="252"/>
      <c r="TH80" s="252"/>
      <c r="TI80" s="252"/>
      <c r="TJ80" s="252"/>
      <c r="TK80" s="252"/>
      <c r="TL80" s="252"/>
      <c r="TM80" s="252"/>
      <c r="TN80" s="252"/>
      <c r="TO80" s="252"/>
      <c r="TP80" s="252"/>
      <c r="TQ80" s="252"/>
      <c r="TR80" s="252"/>
      <c r="TS80" s="252"/>
      <c r="TT80" s="252"/>
      <c r="TU80" s="252"/>
      <c r="TV80" s="252"/>
      <c r="TW80" s="252"/>
      <c r="TX80" s="252"/>
      <c r="TY80" s="252"/>
      <c r="TZ80" s="252"/>
      <c r="UA80" s="252"/>
      <c r="UB80" s="252"/>
      <c r="UC80" s="252"/>
      <c r="UD80" s="252"/>
      <c r="UE80" s="252"/>
      <c r="UF80" s="252"/>
      <c r="UG80" s="252"/>
      <c r="UH80" s="252"/>
      <c r="UI80" s="252"/>
      <c r="UJ80" s="252"/>
      <c r="UK80" s="252"/>
      <c r="UL80" s="252"/>
      <c r="UM80" s="252"/>
      <c r="UN80" s="252"/>
      <c r="UO80" s="252"/>
      <c r="UP80" s="252"/>
      <c r="UQ80" s="252"/>
      <c r="UR80" s="252"/>
      <c r="US80" s="252"/>
      <c r="UT80" s="252"/>
      <c r="UU80" s="252"/>
      <c r="UV80" s="252"/>
      <c r="UW80" s="252"/>
      <c r="UX80" s="252"/>
      <c r="UY80" s="252"/>
      <c r="UZ80" s="252"/>
      <c r="VA80" s="252"/>
      <c r="VB80" s="252"/>
      <c r="VC80" s="252"/>
      <c r="VD80" s="252"/>
      <c r="VE80" s="252"/>
      <c r="VF80" s="252"/>
      <c r="VG80" s="252"/>
      <c r="VH80" s="252"/>
      <c r="VI80" s="252"/>
      <c r="VJ80" s="252"/>
      <c r="VK80" s="252"/>
      <c r="VL80" s="252"/>
      <c r="VM80" s="252"/>
      <c r="VN80" s="252"/>
      <c r="VO80" s="252"/>
      <c r="VP80" s="252"/>
      <c r="VQ80" s="252"/>
      <c r="VR80" s="252"/>
      <c r="VS80" s="252"/>
      <c r="VT80" s="252"/>
      <c r="VU80" s="252"/>
      <c r="VV80" s="252"/>
      <c r="VW80" s="252"/>
      <c r="VX80" s="252"/>
      <c r="VY80" s="252"/>
      <c r="VZ80" s="252"/>
      <c r="WA80" s="252"/>
      <c r="WB80" s="252"/>
      <c r="WC80" s="252"/>
      <c r="WD80" s="252"/>
      <c r="WE80" s="252"/>
      <c r="WF80" s="252"/>
      <c r="WG80" s="252"/>
      <c r="WH80" s="252"/>
      <c r="WI80" s="252"/>
      <c r="WJ80" s="252"/>
      <c r="WK80" s="252"/>
      <c r="WL80" s="252"/>
      <c r="WM80" s="252"/>
      <c r="WN80" s="252"/>
      <c r="WO80" s="252"/>
      <c r="WP80" s="252"/>
      <c r="WQ80" s="252"/>
      <c r="WR80" s="252"/>
      <c r="WS80" s="252"/>
      <c r="WT80" s="252"/>
      <c r="WU80" s="252"/>
      <c r="WV80" s="252"/>
      <c r="WW80" s="252"/>
      <c r="WX80" s="252"/>
      <c r="WY80" s="252"/>
      <c r="WZ80" s="252"/>
      <c r="XA80" s="252"/>
      <c r="XB80" s="252"/>
      <c r="XC80" s="252"/>
      <c r="XD80" s="252"/>
      <c r="XE80" s="252"/>
      <c r="XF80" s="252"/>
      <c r="XG80" s="252"/>
      <c r="XH80" s="252"/>
      <c r="XI80" s="252"/>
      <c r="XJ80" s="252"/>
      <c r="XK80" s="252"/>
      <c r="XL80" s="252"/>
      <c r="XM80" s="252"/>
      <c r="XN80" s="252"/>
      <c r="XO80" s="252"/>
      <c r="XP80" s="252"/>
      <c r="XQ80" s="252"/>
      <c r="XR80" s="252"/>
      <c r="XS80" s="252"/>
      <c r="XT80" s="252"/>
      <c r="XU80" s="252"/>
      <c r="XV80" s="252"/>
      <c r="XW80" s="252"/>
      <c r="XX80" s="252"/>
      <c r="XY80" s="252"/>
      <c r="XZ80" s="252"/>
      <c r="YA80" s="252"/>
      <c r="YB80" s="252"/>
      <c r="YC80" s="252"/>
      <c r="YD80" s="252"/>
      <c r="YE80" s="252"/>
      <c r="YF80" s="252"/>
      <c r="YG80" s="252"/>
      <c r="YH80" s="252"/>
      <c r="YI80" s="252"/>
      <c r="YJ80" s="252"/>
      <c r="YK80" s="252"/>
      <c r="YL80" s="252"/>
      <c r="YM80" s="252"/>
      <c r="YN80" s="252"/>
      <c r="YO80" s="252"/>
      <c r="YP80" s="252"/>
      <c r="YQ80" s="252"/>
      <c r="YR80" s="252"/>
      <c r="YS80" s="252"/>
      <c r="YT80" s="252"/>
      <c r="YU80" s="252"/>
      <c r="YV80" s="252"/>
      <c r="YW80" s="252"/>
      <c r="YX80" s="252"/>
      <c r="YY80" s="252"/>
      <c r="YZ80" s="252"/>
      <c r="ZA80" s="252"/>
      <c r="ZB80" s="252"/>
      <c r="ZC80" s="252"/>
      <c r="ZD80" s="252"/>
      <c r="ZE80" s="252"/>
      <c r="ZF80" s="252"/>
      <c r="ZG80" s="252"/>
      <c r="ZH80" s="252"/>
      <c r="ZI80" s="252"/>
      <c r="ZJ80" s="252"/>
      <c r="ZK80" s="252"/>
      <c r="ZL80" s="252"/>
      <c r="ZM80" s="252"/>
      <c r="ZN80" s="252"/>
      <c r="ZO80" s="252"/>
      <c r="ZP80" s="252"/>
      <c r="ZQ80" s="252"/>
      <c r="ZR80" s="252"/>
      <c r="ZS80" s="252"/>
      <c r="ZT80" s="252"/>
      <c r="ZU80" s="252"/>
      <c r="ZV80" s="252"/>
      <c r="ZW80" s="252"/>
      <c r="ZX80" s="252"/>
      <c r="ZY80" s="252"/>
      <c r="ZZ80" s="252"/>
      <c r="AAA80" s="252"/>
      <c r="AAB80" s="252"/>
      <c r="AAC80" s="252"/>
      <c r="AAD80" s="252"/>
      <c r="AAE80" s="252"/>
      <c r="AAF80" s="252"/>
      <c r="AAG80" s="252"/>
      <c r="AAH80" s="252"/>
      <c r="AAI80" s="252"/>
      <c r="AAJ80" s="252"/>
      <c r="AAK80" s="252"/>
      <c r="AAL80" s="252"/>
      <c r="AAM80" s="252"/>
      <c r="AAN80" s="252"/>
      <c r="AAO80" s="252"/>
      <c r="AAP80" s="252"/>
      <c r="AAQ80" s="252"/>
      <c r="AAR80" s="252"/>
      <c r="AAS80" s="252"/>
      <c r="AAT80" s="252"/>
      <c r="AAU80" s="252"/>
      <c r="AAV80" s="252"/>
      <c r="AAW80" s="252"/>
      <c r="AAX80" s="252"/>
      <c r="AAY80" s="252"/>
      <c r="AAZ80" s="252"/>
      <c r="ABA80" s="252"/>
      <c r="ABB80" s="252"/>
      <c r="ABC80" s="252"/>
      <c r="ABD80" s="252"/>
      <c r="ABE80" s="252"/>
      <c r="ABF80" s="252"/>
      <c r="ABG80" s="252"/>
      <c r="ABH80" s="252"/>
      <c r="ABI80" s="252"/>
      <c r="ABJ80" s="252"/>
      <c r="ABK80" s="252"/>
      <c r="ABL80" s="252"/>
      <c r="ABM80" s="252"/>
      <c r="ABN80" s="252"/>
      <c r="ABO80" s="252"/>
      <c r="ABP80" s="252"/>
      <c r="ABQ80" s="252"/>
      <c r="ABR80" s="252"/>
      <c r="ABS80" s="252"/>
      <c r="ABT80" s="252"/>
      <c r="ABU80" s="252"/>
      <c r="ABV80" s="252"/>
      <c r="ABW80" s="252"/>
      <c r="ABX80" s="252"/>
      <c r="ABY80" s="252"/>
      <c r="ABZ80" s="252"/>
      <c r="ACA80" s="252"/>
      <c r="ACB80" s="252"/>
      <c r="ACC80" s="252"/>
      <c r="ACD80" s="252"/>
      <c r="ACE80" s="252"/>
      <c r="ACF80" s="252"/>
      <c r="ACG80" s="252"/>
      <c r="ACH80" s="252"/>
      <c r="ACI80" s="252"/>
      <c r="ACJ80" s="252"/>
      <c r="ACK80" s="252"/>
      <c r="ACL80" s="252"/>
      <c r="ACM80" s="252"/>
      <c r="ACN80" s="252"/>
      <c r="ACO80" s="252"/>
      <c r="ACP80" s="252"/>
      <c r="ACQ80" s="252"/>
      <c r="ACR80" s="252"/>
      <c r="ACS80" s="252"/>
      <c r="ACT80" s="252"/>
      <c r="ACU80" s="252"/>
      <c r="ACV80" s="252"/>
      <c r="ACW80" s="252"/>
      <c r="ACX80" s="252"/>
      <c r="ACY80" s="252"/>
      <c r="ACZ80" s="252"/>
      <c r="ADA80" s="252"/>
      <c r="ADB80" s="252"/>
      <c r="ADC80" s="252"/>
      <c r="ADD80" s="252"/>
      <c r="ADE80" s="252"/>
      <c r="ADF80" s="252"/>
      <c r="ADG80" s="252"/>
      <c r="ADH80" s="252"/>
      <c r="ADI80" s="252"/>
      <c r="ADJ80" s="252"/>
      <c r="ADK80" s="252"/>
      <c r="ADL80" s="252"/>
      <c r="ADM80" s="252"/>
      <c r="ADN80" s="252"/>
      <c r="ADO80" s="252"/>
      <c r="ADP80" s="252"/>
      <c r="ADQ80" s="252"/>
      <c r="ADR80" s="252"/>
      <c r="ADS80" s="252"/>
      <c r="ADT80" s="252"/>
      <c r="ADU80" s="252"/>
      <c r="ADV80" s="252"/>
      <c r="ADW80" s="252"/>
      <c r="ADX80" s="252"/>
      <c r="ADY80" s="252"/>
      <c r="ADZ80" s="252"/>
      <c r="AEA80" s="252"/>
      <c r="AEB80" s="252"/>
      <c r="AEC80" s="252"/>
      <c r="AED80" s="252"/>
      <c r="AEE80" s="252"/>
      <c r="AEF80" s="252"/>
      <c r="AEG80" s="252"/>
      <c r="AEH80" s="252"/>
      <c r="AEI80" s="252"/>
      <c r="AEJ80" s="252"/>
      <c r="AEK80" s="252"/>
      <c r="AEL80" s="252"/>
      <c r="AEM80" s="252"/>
      <c r="AEN80" s="252"/>
      <c r="AEO80" s="252"/>
      <c r="AEP80" s="252"/>
      <c r="AEQ80" s="252"/>
      <c r="AER80" s="252"/>
      <c r="AES80" s="252"/>
      <c r="AET80" s="252"/>
      <c r="AEU80" s="252"/>
      <c r="AEV80" s="252"/>
      <c r="AEW80" s="252"/>
      <c r="AEX80" s="252"/>
      <c r="AEY80" s="252"/>
      <c r="AEZ80" s="252"/>
      <c r="AFA80" s="252"/>
      <c r="AFB80" s="252"/>
      <c r="AFC80" s="252"/>
      <c r="AFD80" s="252"/>
      <c r="AFE80" s="252"/>
      <c r="AFF80" s="252"/>
      <c r="AFG80" s="252"/>
      <c r="AFH80" s="252"/>
      <c r="AFI80" s="252"/>
      <c r="AFJ80" s="252"/>
      <c r="AFK80" s="252"/>
      <c r="AFL80" s="252"/>
      <c r="AFM80" s="252"/>
      <c r="AFN80" s="252"/>
      <c r="AFO80" s="252"/>
      <c r="AFP80" s="252"/>
      <c r="AFQ80" s="252"/>
      <c r="AFR80" s="252"/>
      <c r="AFS80" s="252"/>
      <c r="AFT80" s="252"/>
      <c r="AFU80" s="252"/>
      <c r="AFV80" s="252"/>
      <c r="AFW80" s="252"/>
      <c r="AFX80" s="252"/>
      <c r="AFY80" s="252"/>
      <c r="AFZ80" s="252"/>
      <c r="AGA80" s="252"/>
      <c r="AGB80" s="252"/>
      <c r="AGC80" s="252"/>
      <c r="AGD80" s="252"/>
      <c r="AGE80" s="252"/>
      <c r="AGF80" s="252"/>
      <c r="AGG80" s="252"/>
      <c r="AGH80" s="252"/>
      <c r="AGI80" s="252"/>
      <c r="AGJ80" s="252"/>
      <c r="AGK80" s="252"/>
      <c r="AGL80" s="252"/>
      <c r="AGM80" s="252"/>
      <c r="AGN80" s="252"/>
      <c r="AGO80" s="252"/>
      <c r="AGP80" s="252"/>
      <c r="AGQ80" s="252"/>
      <c r="AGR80" s="252"/>
      <c r="AGS80" s="252"/>
      <c r="AGT80" s="252"/>
      <c r="AGU80" s="252"/>
      <c r="AGV80" s="252"/>
      <c r="AGW80" s="252"/>
      <c r="AGX80" s="252"/>
      <c r="AGY80" s="252"/>
      <c r="AGZ80" s="252"/>
      <c r="AHA80" s="252"/>
      <c r="AHB80" s="252"/>
      <c r="AHC80" s="252"/>
      <c r="AHD80" s="252"/>
      <c r="AHE80" s="252"/>
      <c r="AHF80" s="252"/>
      <c r="AHG80" s="252"/>
      <c r="AHH80" s="252"/>
      <c r="AHI80" s="252"/>
      <c r="AHJ80" s="252"/>
      <c r="AHK80" s="252"/>
      <c r="AHL80" s="252"/>
      <c r="AHM80" s="252"/>
      <c r="AHN80" s="252"/>
      <c r="AHO80" s="252"/>
      <c r="AHP80" s="252"/>
      <c r="AHQ80" s="252"/>
      <c r="AHR80" s="252"/>
      <c r="AHS80" s="252"/>
      <c r="AHT80" s="252"/>
      <c r="AHU80" s="252"/>
      <c r="AHV80" s="252"/>
      <c r="AHW80" s="252"/>
      <c r="AHX80" s="252"/>
      <c r="AHY80" s="252"/>
      <c r="AHZ80" s="252"/>
      <c r="AIA80" s="252"/>
      <c r="AIB80" s="252"/>
      <c r="AIC80" s="252"/>
      <c r="AID80" s="252"/>
      <c r="AIE80" s="252"/>
      <c r="AIF80" s="252"/>
      <c r="AIG80" s="252"/>
      <c r="AIH80" s="252"/>
      <c r="AII80" s="252"/>
      <c r="AIJ80" s="252"/>
      <c r="AIK80" s="252"/>
      <c r="AIL80" s="252"/>
      <c r="AIM80" s="252"/>
      <c r="AIN80" s="252"/>
      <c r="AIO80" s="252"/>
      <c r="AIP80" s="252"/>
      <c r="AIQ80" s="252"/>
      <c r="AIR80" s="252"/>
      <c r="AIS80" s="252"/>
      <c r="AIT80" s="252"/>
      <c r="AIU80" s="252"/>
      <c r="AIV80" s="252"/>
      <c r="AIW80" s="252"/>
      <c r="AIX80" s="252"/>
      <c r="AIY80" s="252"/>
      <c r="AIZ80" s="252"/>
      <c r="AJA80" s="252"/>
      <c r="AJB80" s="252"/>
      <c r="AJC80" s="252"/>
      <c r="AJD80" s="252"/>
      <c r="AJE80" s="252"/>
      <c r="AJF80" s="252"/>
      <c r="AJG80" s="252"/>
      <c r="AJH80" s="252"/>
      <c r="AJI80" s="252"/>
      <c r="AJJ80" s="252"/>
      <c r="AJK80" s="252"/>
      <c r="AJL80" s="252"/>
      <c r="AJM80" s="252"/>
      <c r="AJN80" s="252"/>
      <c r="AJO80" s="252"/>
      <c r="AJP80" s="252"/>
      <c r="AJQ80" s="252"/>
      <c r="AJR80" s="252"/>
      <c r="AJS80" s="252"/>
      <c r="AJT80" s="252"/>
      <c r="AJU80" s="252"/>
      <c r="AJV80" s="252"/>
      <c r="AJW80" s="252"/>
      <c r="AJX80" s="252"/>
      <c r="AJY80" s="252"/>
      <c r="AJZ80" s="252"/>
      <c r="AKA80" s="252"/>
      <c r="AKB80" s="252"/>
      <c r="AKC80" s="252"/>
      <c r="AKD80" s="252"/>
      <c r="AKE80" s="252"/>
      <c r="AKF80" s="252"/>
      <c r="AKG80" s="252"/>
      <c r="AKH80" s="252"/>
      <c r="AKI80" s="252"/>
      <c r="AKJ80" s="252"/>
      <c r="AKK80" s="252"/>
      <c r="AKL80" s="252"/>
      <c r="AKM80" s="252"/>
      <c r="AKN80" s="252"/>
      <c r="AKO80" s="252"/>
      <c r="AKP80" s="252"/>
      <c r="AKQ80" s="252"/>
      <c r="AKR80" s="252"/>
      <c r="AKS80" s="252"/>
      <c r="AKT80" s="252"/>
      <c r="AKU80" s="252"/>
      <c r="AKV80" s="252"/>
      <c r="AKW80" s="252"/>
      <c r="AKX80" s="252"/>
      <c r="AKY80" s="252"/>
      <c r="AKZ80" s="252"/>
      <c r="ALA80" s="252"/>
      <c r="ALB80" s="252"/>
      <c r="ALC80" s="252"/>
      <c r="ALD80" s="252"/>
      <c r="ALE80" s="252"/>
      <c r="ALF80" s="252"/>
      <c r="ALG80" s="252"/>
      <c r="ALH80" s="252"/>
      <c r="ALI80" s="252"/>
      <c r="ALJ80" s="252"/>
      <c r="ALK80" s="252"/>
      <c r="ALL80" s="252"/>
      <c r="ALM80" s="252"/>
      <c r="ALN80" s="252"/>
      <c r="ALO80" s="252"/>
      <c r="ALP80" s="252"/>
      <c r="ALQ80" s="252"/>
      <c r="ALR80" s="252"/>
      <c r="ALS80" s="252"/>
      <c r="ALT80" s="252"/>
      <c r="ALU80" s="252"/>
      <c r="ALV80" s="252"/>
      <c r="ALW80" s="252"/>
      <c r="ALX80" s="252"/>
      <c r="ALY80" s="252"/>
      <c r="ALZ80" s="252"/>
      <c r="AMA80" s="252"/>
      <c r="AMB80" s="252"/>
      <c r="AMC80" s="252"/>
      <c r="AMD80" s="252"/>
      <c r="AME80" s="252"/>
      <c r="AMF80" s="252"/>
      <c r="AMG80" s="252"/>
      <c r="AMH80" s="252"/>
      <c r="AMI80" s="252"/>
      <c r="AMJ80" s="252"/>
    </row>
    <row r="81" spans="1:1024" s="5" customFormat="1" ht="12.75" customHeight="1" x14ac:dyDescent="0.2">
      <c r="A81" s="864" t="s">
        <v>328</v>
      </c>
      <c r="B81" s="864"/>
      <c r="C81" s="864"/>
      <c r="D81" s="864"/>
      <c r="E81" s="864"/>
      <c r="F81" s="864"/>
      <c r="G81" s="864"/>
      <c r="H81" s="864"/>
      <c r="I81" s="864"/>
      <c r="J81" s="259"/>
      <c r="K81" s="259"/>
      <c r="L81" s="259"/>
      <c r="M81" s="259"/>
      <c r="N81" s="259"/>
      <c r="O81" s="259"/>
      <c r="P81" s="259"/>
      <c r="Q81" s="259"/>
      <c r="R81" s="259"/>
      <c r="S81" s="252"/>
      <c r="T81" s="252"/>
      <c r="U81" s="252"/>
      <c r="V81" s="252"/>
      <c r="W81" s="252"/>
      <c r="X81" s="252"/>
      <c r="Y81" s="252"/>
      <c r="Z81" s="252"/>
      <c r="AA81" s="252"/>
      <c r="AB81" s="252"/>
      <c r="AC81" s="252"/>
      <c r="AD81" s="252"/>
      <c r="AE81" s="252"/>
      <c r="AF81" s="252"/>
      <c r="AG81" s="252"/>
      <c r="AH81" s="252"/>
      <c r="AI81" s="252"/>
      <c r="AJ81" s="252"/>
      <c r="AK81" s="252"/>
      <c r="AL81" s="252"/>
      <c r="AM81" s="252"/>
      <c r="AN81" s="252"/>
      <c r="AO81" s="252"/>
      <c r="AP81" s="252"/>
      <c r="AQ81" s="252"/>
      <c r="AR81" s="252"/>
      <c r="AS81" s="252"/>
      <c r="AT81" s="252"/>
      <c r="AU81" s="252"/>
      <c r="AV81" s="252"/>
      <c r="AW81" s="252"/>
      <c r="AX81" s="252"/>
      <c r="AY81" s="252"/>
      <c r="AZ81" s="252"/>
      <c r="BA81" s="252"/>
      <c r="BB81" s="252"/>
      <c r="BC81" s="252"/>
      <c r="BD81" s="252"/>
      <c r="BE81" s="252"/>
      <c r="BF81" s="252"/>
      <c r="BG81" s="252"/>
      <c r="BH81" s="252"/>
      <c r="BI81" s="252"/>
      <c r="BJ81" s="252"/>
      <c r="BK81" s="252"/>
      <c r="BL81" s="252"/>
      <c r="BM81" s="252"/>
      <c r="BN81" s="252"/>
      <c r="BO81" s="252"/>
      <c r="BP81" s="252"/>
      <c r="BQ81" s="252"/>
      <c r="BR81" s="252"/>
      <c r="BS81" s="252"/>
      <c r="BT81" s="252"/>
      <c r="BU81" s="252"/>
      <c r="BV81" s="252"/>
      <c r="BW81" s="252"/>
      <c r="BX81" s="252"/>
      <c r="BY81" s="252"/>
      <c r="BZ81" s="252"/>
      <c r="CA81" s="252"/>
      <c r="CB81" s="252"/>
      <c r="CC81" s="252"/>
      <c r="CD81" s="252"/>
      <c r="CE81" s="252"/>
      <c r="CF81" s="252"/>
      <c r="CG81" s="252"/>
      <c r="CH81" s="252"/>
      <c r="CI81" s="252"/>
      <c r="CJ81" s="252"/>
      <c r="CK81" s="252"/>
      <c r="CL81" s="252"/>
      <c r="CM81" s="252"/>
      <c r="CN81" s="252"/>
      <c r="CO81" s="252"/>
      <c r="CP81" s="252"/>
      <c r="CQ81" s="252"/>
      <c r="CR81" s="252"/>
      <c r="CS81" s="252"/>
      <c r="CT81" s="252"/>
      <c r="CU81" s="252"/>
      <c r="CV81" s="252"/>
      <c r="CW81" s="252"/>
      <c r="CX81" s="252"/>
      <c r="CY81" s="252"/>
      <c r="CZ81" s="252"/>
      <c r="DA81" s="252"/>
      <c r="DB81" s="252"/>
      <c r="DC81" s="252"/>
      <c r="DD81" s="252"/>
      <c r="DE81" s="252"/>
      <c r="DF81" s="252"/>
      <c r="DG81" s="252"/>
      <c r="DH81" s="252"/>
      <c r="DI81" s="252"/>
      <c r="DJ81" s="252"/>
      <c r="DK81" s="252"/>
      <c r="DL81" s="252"/>
      <c r="DM81" s="252"/>
      <c r="DN81" s="252"/>
      <c r="DO81" s="252"/>
      <c r="DP81" s="252"/>
      <c r="DQ81" s="252"/>
      <c r="DR81" s="252"/>
      <c r="DS81" s="252"/>
      <c r="DT81" s="252"/>
      <c r="DU81" s="252"/>
      <c r="DV81" s="252"/>
      <c r="DW81" s="252"/>
      <c r="DX81" s="252"/>
      <c r="DY81" s="252"/>
      <c r="DZ81" s="252"/>
      <c r="EA81" s="252"/>
      <c r="EB81" s="252"/>
      <c r="EC81" s="252"/>
      <c r="ED81" s="252"/>
      <c r="EE81" s="252"/>
      <c r="EF81" s="252"/>
      <c r="EG81" s="252"/>
      <c r="EH81" s="252"/>
      <c r="EI81" s="252"/>
      <c r="EJ81" s="252"/>
      <c r="EK81" s="252"/>
      <c r="EL81" s="252"/>
      <c r="EM81" s="252"/>
      <c r="EN81" s="252"/>
      <c r="EO81" s="252"/>
      <c r="EP81" s="252"/>
      <c r="EQ81" s="252"/>
      <c r="ER81" s="252"/>
      <c r="ES81" s="252"/>
      <c r="ET81" s="252"/>
      <c r="EU81" s="252"/>
      <c r="EV81" s="252"/>
      <c r="EW81" s="252"/>
      <c r="EX81" s="252"/>
      <c r="EY81" s="252"/>
      <c r="EZ81" s="252"/>
      <c r="FA81" s="252"/>
      <c r="FB81" s="252"/>
      <c r="FC81" s="252"/>
      <c r="FD81" s="252"/>
      <c r="FE81" s="252"/>
      <c r="FF81" s="252"/>
      <c r="FG81" s="252"/>
      <c r="FH81" s="252"/>
      <c r="FI81" s="252"/>
      <c r="FJ81" s="252"/>
      <c r="FK81" s="252"/>
      <c r="FL81" s="252"/>
      <c r="FM81" s="252"/>
      <c r="FN81" s="252"/>
      <c r="FO81" s="252"/>
      <c r="FP81" s="252"/>
      <c r="FQ81" s="252"/>
      <c r="FR81" s="252"/>
      <c r="FS81" s="252"/>
      <c r="FT81" s="252"/>
      <c r="FU81" s="252"/>
      <c r="FV81" s="252"/>
      <c r="FW81" s="252"/>
      <c r="FX81" s="252"/>
      <c r="FY81" s="252"/>
      <c r="FZ81" s="252"/>
      <c r="GA81" s="252"/>
      <c r="GB81" s="252"/>
      <c r="GC81" s="252"/>
      <c r="GD81" s="252"/>
      <c r="GE81" s="252"/>
      <c r="GF81" s="252"/>
      <c r="GG81" s="252"/>
      <c r="GH81" s="252"/>
      <c r="GI81" s="252"/>
      <c r="GJ81" s="252"/>
      <c r="GK81" s="252"/>
      <c r="GL81" s="252"/>
      <c r="GM81" s="252"/>
      <c r="GN81" s="252"/>
      <c r="GO81" s="252"/>
      <c r="GP81" s="252"/>
      <c r="GQ81" s="252"/>
      <c r="GR81" s="252"/>
      <c r="GS81" s="252"/>
      <c r="GT81" s="252"/>
      <c r="GU81" s="252"/>
      <c r="GV81" s="252"/>
      <c r="GW81" s="252"/>
      <c r="GX81" s="252"/>
      <c r="GY81" s="252"/>
      <c r="GZ81" s="252"/>
      <c r="HA81" s="252"/>
      <c r="HB81" s="252"/>
      <c r="HC81" s="252"/>
      <c r="HD81" s="252"/>
      <c r="HE81" s="252"/>
      <c r="HF81" s="252"/>
      <c r="HG81" s="252"/>
      <c r="HH81" s="252"/>
      <c r="HI81" s="252"/>
      <c r="HJ81" s="252"/>
      <c r="HK81" s="252"/>
      <c r="HL81" s="252"/>
      <c r="HM81" s="252"/>
      <c r="HN81" s="252"/>
      <c r="HO81" s="252"/>
      <c r="HP81" s="252"/>
      <c r="HQ81" s="252"/>
      <c r="HR81" s="252"/>
      <c r="HS81" s="252"/>
      <c r="HT81" s="252"/>
      <c r="HU81" s="252"/>
      <c r="HV81" s="252"/>
      <c r="HW81" s="252"/>
      <c r="HX81" s="252"/>
      <c r="HY81" s="252"/>
      <c r="HZ81" s="252"/>
      <c r="IA81" s="252"/>
      <c r="IB81" s="252"/>
      <c r="IC81" s="252"/>
      <c r="ID81" s="252"/>
      <c r="IE81" s="252"/>
      <c r="IF81" s="252"/>
      <c r="IG81" s="252"/>
      <c r="IH81" s="252"/>
      <c r="II81" s="252"/>
      <c r="IJ81" s="252"/>
      <c r="IK81" s="252"/>
      <c r="IL81" s="252"/>
      <c r="IM81" s="252"/>
      <c r="IN81" s="252"/>
      <c r="IO81" s="252"/>
      <c r="IP81" s="252"/>
      <c r="IQ81" s="252"/>
      <c r="IR81" s="252"/>
      <c r="IS81" s="252"/>
      <c r="IT81" s="252"/>
      <c r="IU81" s="252"/>
      <c r="IV81" s="252"/>
      <c r="IW81" s="252"/>
      <c r="IX81" s="252"/>
      <c r="IY81" s="252"/>
      <c r="IZ81" s="252"/>
      <c r="JA81" s="252"/>
      <c r="JB81" s="252"/>
      <c r="JC81" s="252"/>
      <c r="JD81" s="252"/>
      <c r="JE81" s="252"/>
      <c r="JF81" s="252"/>
      <c r="JG81" s="252"/>
      <c r="JH81" s="252"/>
      <c r="JI81" s="252"/>
      <c r="JJ81" s="252"/>
      <c r="JK81" s="252"/>
      <c r="JL81" s="252"/>
      <c r="JM81" s="252"/>
      <c r="JN81" s="252"/>
      <c r="JO81" s="252"/>
      <c r="JP81" s="252"/>
      <c r="JQ81" s="252"/>
      <c r="JR81" s="252"/>
      <c r="JS81" s="252"/>
      <c r="JT81" s="252"/>
      <c r="JU81" s="252"/>
      <c r="JV81" s="252"/>
      <c r="JW81" s="252"/>
      <c r="JX81" s="252"/>
      <c r="JY81" s="252"/>
      <c r="JZ81" s="252"/>
      <c r="KA81" s="252"/>
      <c r="KB81" s="252"/>
      <c r="KC81" s="252"/>
      <c r="KD81" s="252"/>
      <c r="KE81" s="252"/>
      <c r="KF81" s="252"/>
      <c r="KG81" s="252"/>
      <c r="KH81" s="252"/>
      <c r="KI81" s="252"/>
      <c r="KJ81" s="252"/>
      <c r="KK81" s="252"/>
      <c r="KL81" s="252"/>
      <c r="KM81" s="252"/>
      <c r="KN81" s="252"/>
      <c r="KO81" s="252"/>
      <c r="KP81" s="252"/>
      <c r="KQ81" s="252"/>
      <c r="KR81" s="252"/>
      <c r="KS81" s="252"/>
      <c r="KT81" s="252"/>
      <c r="KU81" s="252"/>
      <c r="KV81" s="252"/>
      <c r="KW81" s="252"/>
      <c r="KX81" s="252"/>
      <c r="KY81" s="252"/>
      <c r="KZ81" s="252"/>
      <c r="LA81" s="252"/>
      <c r="LB81" s="252"/>
      <c r="LC81" s="252"/>
      <c r="LD81" s="252"/>
      <c r="LE81" s="252"/>
      <c r="LF81" s="252"/>
      <c r="LG81" s="252"/>
      <c r="LH81" s="252"/>
      <c r="LI81" s="252"/>
      <c r="LJ81" s="252"/>
      <c r="LK81" s="252"/>
      <c r="LL81" s="252"/>
      <c r="LM81" s="252"/>
      <c r="LN81" s="252"/>
      <c r="LO81" s="252"/>
      <c r="LP81" s="252"/>
      <c r="LQ81" s="252"/>
      <c r="LR81" s="252"/>
      <c r="LS81" s="252"/>
      <c r="LT81" s="252"/>
      <c r="LU81" s="252"/>
      <c r="LV81" s="252"/>
      <c r="LW81" s="252"/>
      <c r="LX81" s="252"/>
      <c r="LY81" s="252"/>
      <c r="LZ81" s="252"/>
      <c r="MA81" s="252"/>
      <c r="MB81" s="252"/>
      <c r="MC81" s="252"/>
      <c r="MD81" s="252"/>
      <c r="ME81" s="252"/>
      <c r="MF81" s="252"/>
      <c r="MG81" s="252"/>
      <c r="MH81" s="252"/>
      <c r="MI81" s="252"/>
      <c r="MJ81" s="252"/>
      <c r="MK81" s="252"/>
      <c r="ML81" s="252"/>
      <c r="MM81" s="252"/>
      <c r="MN81" s="252"/>
      <c r="MO81" s="252"/>
      <c r="MP81" s="252"/>
      <c r="MQ81" s="252"/>
      <c r="MR81" s="252"/>
      <c r="MS81" s="252"/>
      <c r="MT81" s="252"/>
      <c r="MU81" s="252"/>
      <c r="MV81" s="252"/>
      <c r="MW81" s="252"/>
      <c r="MX81" s="252"/>
      <c r="MY81" s="252"/>
      <c r="MZ81" s="252"/>
      <c r="NA81" s="252"/>
      <c r="NB81" s="252"/>
      <c r="NC81" s="252"/>
      <c r="ND81" s="252"/>
      <c r="NE81" s="252"/>
      <c r="NF81" s="252"/>
      <c r="NG81" s="252"/>
      <c r="NH81" s="252"/>
      <c r="NI81" s="252"/>
      <c r="NJ81" s="252"/>
      <c r="NK81" s="252"/>
      <c r="NL81" s="252"/>
      <c r="NM81" s="252"/>
      <c r="NN81" s="252"/>
      <c r="NO81" s="252"/>
      <c r="NP81" s="252"/>
      <c r="NQ81" s="252"/>
      <c r="NR81" s="252"/>
      <c r="NS81" s="252"/>
      <c r="NT81" s="252"/>
      <c r="NU81" s="252"/>
      <c r="NV81" s="252"/>
      <c r="NW81" s="252"/>
      <c r="NX81" s="252"/>
      <c r="NY81" s="252"/>
      <c r="NZ81" s="252"/>
      <c r="OA81" s="252"/>
      <c r="OB81" s="252"/>
      <c r="OC81" s="252"/>
      <c r="OD81" s="252"/>
      <c r="OE81" s="252"/>
      <c r="OF81" s="252"/>
      <c r="OG81" s="252"/>
      <c r="OH81" s="252"/>
      <c r="OI81" s="252"/>
      <c r="OJ81" s="252"/>
      <c r="OK81" s="252"/>
      <c r="OL81" s="252"/>
      <c r="OM81" s="252"/>
      <c r="ON81" s="252"/>
      <c r="OO81" s="252"/>
      <c r="OP81" s="252"/>
      <c r="OQ81" s="252"/>
      <c r="OR81" s="252"/>
      <c r="OS81" s="252"/>
      <c r="OT81" s="252"/>
      <c r="OU81" s="252"/>
      <c r="OV81" s="252"/>
      <c r="OW81" s="252"/>
      <c r="OX81" s="252"/>
      <c r="OY81" s="252"/>
      <c r="OZ81" s="252"/>
      <c r="PA81" s="252"/>
      <c r="PB81" s="252"/>
      <c r="PC81" s="252"/>
      <c r="PD81" s="252"/>
      <c r="PE81" s="252"/>
      <c r="PF81" s="252"/>
      <c r="PG81" s="252"/>
      <c r="PH81" s="252"/>
      <c r="PI81" s="252"/>
      <c r="PJ81" s="252"/>
      <c r="PK81" s="252"/>
      <c r="PL81" s="252"/>
      <c r="PM81" s="252"/>
      <c r="PN81" s="252"/>
      <c r="PO81" s="252"/>
      <c r="PP81" s="252"/>
      <c r="PQ81" s="252"/>
      <c r="PR81" s="252"/>
      <c r="PS81" s="252"/>
      <c r="PT81" s="252"/>
      <c r="PU81" s="252"/>
      <c r="PV81" s="252"/>
      <c r="PW81" s="252"/>
      <c r="PX81" s="252"/>
      <c r="PY81" s="252"/>
      <c r="PZ81" s="252"/>
      <c r="QA81" s="252"/>
      <c r="QB81" s="252"/>
      <c r="QC81" s="252"/>
      <c r="QD81" s="252"/>
      <c r="QE81" s="252"/>
      <c r="QF81" s="252"/>
      <c r="QG81" s="252"/>
      <c r="QH81" s="252"/>
      <c r="QI81" s="252"/>
      <c r="QJ81" s="252"/>
      <c r="QK81" s="252"/>
      <c r="QL81" s="252"/>
      <c r="QM81" s="252"/>
      <c r="QN81" s="252"/>
      <c r="QO81" s="252"/>
      <c r="QP81" s="252"/>
      <c r="QQ81" s="252"/>
      <c r="QR81" s="252"/>
      <c r="QS81" s="252"/>
      <c r="QT81" s="252"/>
      <c r="QU81" s="252"/>
      <c r="QV81" s="252"/>
      <c r="QW81" s="252"/>
      <c r="QX81" s="252"/>
      <c r="QY81" s="252"/>
      <c r="QZ81" s="252"/>
      <c r="RA81" s="252"/>
      <c r="RB81" s="252"/>
      <c r="RC81" s="252"/>
      <c r="RD81" s="252"/>
      <c r="RE81" s="252"/>
      <c r="RF81" s="252"/>
      <c r="RG81" s="252"/>
      <c r="RH81" s="252"/>
      <c r="RI81" s="252"/>
      <c r="RJ81" s="252"/>
      <c r="RK81" s="252"/>
      <c r="RL81" s="252"/>
      <c r="RM81" s="252"/>
      <c r="RN81" s="252"/>
      <c r="RO81" s="252"/>
      <c r="RP81" s="252"/>
      <c r="RQ81" s="252"/>
      <c r="RR81" s="252"/>
      <c r="RS81" s="252"/>
      <c r="RT81" s="252"/>
      <c r="RU81" s="252"/>
      <c r="RV81" s="252"/>
      <c r="RW81" s="252"/>
      <c r="RX81" s="252"/>
      <c r="RY81" s="252"/>
      <c r="RZ81" s="252"/>
      <c r="SA81" s="252"/>
      <c r="SB81" s="252"/>
      <c r="SC81" s="252"/>
      <c r="SD81" s="252"/>
      <c r="SE81" s="252"/>
      <c r="SF81" s="252"/>
      <c r="SG81" s="252"/>
      <c r="SH81" s="252"/>
      <c r="SI81" s="252"/>
      <c r="SJ81" s="252"/>
      <c r="SK81" s="252"/>
      <c r="SL81" s="252"/>
      <c r="SM81" s="252"/>
      <c r="SN81" s="252"/>
      <c r="SO81" s="252"/>
      <c r="SP81" s="252"/>
      <c r="SQ81" s="252"/>
      <c r="SR81" s="252"/>
      <c r="SS81" s="252"/>
      <c r="ST81" s="252"/>
      <c r="SU81" s="252"/>
      <c r="SV81" s="252"/>
      <c r="SW81" s="252"/>
      <c r="SX81" s="252"/>
      <c r="SY81" s="252"/>
      <c r="SZ81" s="252"/>
      <c r="TA81" s="252"/>
      <c r="TB81" s="252"/>
      <c r="TC81" s="252"/>
      <c r="TD81" s="252"/>
      <c r="TE81" s="252"/>
      <c r="TF81" s="252"/>
      <c r="TG81" s="252"/>
      <c r="TH81" s="252"/>
      <c r="TI81" s="252"/>
      <c r="TJ81" s="252"/>
      <c r="TK81" s="252"/>
      <c r="TL81" s="252"/>
      <c r="TM81" s="252"/>
      <c r="TN81" s="252"/>
      <c r="TO81" s="252"/>
      <c r="TP81" s="252"/>
      <c r="TQ81" s="252"/>
      <c r="TR81" s="252"/>
      <c r="TS81" s="252"/>
      <c r="TT81" s="252"/>
      <c r="TU81" s="252"/>
      <c r="TV81" s="252"/>
      <c r="TW81" s="252"/>
      <c r="TX81" s="252"/>
      <c r="TY81" s="252"/>
      <c r="TZ81" s="252"/>
      <c r="UA81" s="252"/>
      <c r="UB81" s="252"/>
      <c r="UC81" s="252"/>
      <c r="UD81" s="252"/>
      <c r="UE81" s="252"/>
      <c r="UF81" s="252"/>
      <c r="UG81" s="252"/>
      <c r="UH81" s="252"/>
      <c r="UI81" s="252"/>
      <c r="UJ81" s="252"/>
      <c r="UK81" s="252"/>
      <c r="UL81" s="252"/>
      <c r="UM81" s="252"/>
      <c r="UN81" s="252"/>
      <c r="UO81" s="252"/>
      <c r="UP81" s="252"/>
      <c r="UQ81" s="252"/>
      <c r="UR81" s="252"/>
      <c r="US81" s="252"/>
      <c r="UT81" s="252"/>
      <c r="UU81" s="252"/>
      <c r="UV81" s="252"/>
      <c r="UW81" s="252"/>
      <c r="UX81" s="252"/>
      <c r="UY81" s="252"/>
      <c r="UZ81" s="252"/>
      <c r="VA81" s="252"/>
      <c r="VB81" s="252"/>
      <c r="VC81" s="252"/>
      <c r="VD81" s="252"/>
      <c r="VE81" s="252"/>
      <c r="VF81" s="252"/>
      <c r="VG81" s="252"/>
      <c r="VH81" s="252"/>
      <c r="VI81" s="252"/>
      <c r="VJ81" s="252"/>
      <c r="VK81" s="252"/>
      <c r="VL81" s="252"/>
      <c r="VM81" s="252"/>
      <c r="VN81" s="252"/>
      <c r="VO81" s="252"/>
      <c r="VP81" s="252"/>
      <c r="VQ81" s="252"/>
      <c r="VR81" s="252"/>
      <c r="VS81" s="252"/>
      <c r="VT81" s="252"/>
      <c r="VU81" s="252"/>
      <c r="VV81" s="252"/>
      <c r="VW81" s="252"/>
      <c r="VX81" s="252"/>
      <c r="VY81" s="252"/>
      <c r="VZ81" s="252"/>
      <c r="WA81" s="252"/>
      <c r="WB81" s="252"/>
      <c r="WC81" s="252"/>
      <c r="WD81" s="252"/>
      <c r="WE81" s="252"/>
      <c r="WF81" s="252"/>
      <c r="WG81" s="252"/>
      <c r="WH81" s="252"/>
      <c r="WI81" s="252"/>
      <c r="WJ81" s="252"/>
      <c r="WK81" s="252"/>
      <c r="WL81" s="252"/>
      <c r="WM81" s="252"/>
      <c r="WN81" s="252"/>
      <c r="WO81" s="252"/>
      <c r="WP81" s="252"/>
      <c r="WQ81" s="252"/>
      <c r="WR81" s="252"/>
      <c r="WS81" s="252"/>
      <c r="WT81" s="252"/>
      <c r="WU81" s="252"/>
      <c r="WV81" s="252"/>
      <c r="WW81" s="252"/>
      <c r="WX81" s="252"/>
      <c r="WY81" s="252"/>
      <c r="WZ81" s="252"/>
      <c r="XA81" s="252"/>
      <c r="XB81" s="252"/>
      <c r="XC81" s="252"/>
      <c r="XD81" s="252"/>
      <c r="XE81" s="252"/>
      <c r="XF81" s="252"/>
      <c r="XG81" s="252"/>
      <c r="XH81" s="252"/>
      <c r="XI81" s="252"/>
      <c r="XJ81" s="252"/>
      <c r="XK81" s="252"/>
      <c r="XL81" s="252"/>
      <c r="XM81" s="252"/>
      <c r="XN81" s="252"/>
      <c r="XO81" s="252"/>
      <c r="XP81" s="252"/>
      <c r="XQ81" s="252"/>
      <c r="XR81" s="252"/>
      <c r="XS81" s="252"/>
      <c r="XT81" s="252"/>
      <c r="XU81" s="252"/>
      <c r="XV81" s="252"/>
      <c r="XW81" s="252"/>
      <c r="XX81" s="252"/>
      <c r="XY81" s="252"/>
      <c r="XZ81" s="252"/>
      <c r="YA81" s="252"/>
      <c r="YB81" s="252"/>
      <c r="YC81" s="252"/>
      <c r="YD81" s="252"/>
      <c r="YE81" s="252"/>
      <c r="YF81" s="252"/>
      <c r="YG81" s="252"/>
      <c r="YH81" s="252"/>
      <c r="YI81" s="252"/>
      <c r="YJ81" s="252"/>
      <c r="YK81" s="252"/>
      <c r="YL81" s="252"/>
      <c r="YM81" s="252"/>
      <c r="YN81" s="252"/>
      <c r="YO81" s="252"/>
      <c r="YP81" s="252"/>
      <c r="YQ81" s="252"/>
      <c r="YR81" s="252"/>
      <c r="YS81" s="252"/>
      <c r="YT81" s="252"/>
      <c r="YU81" s="252"/>
      <c r="YV81" s="252"/>
      <c r="YW81" s="252"/>
      <c r="YX81" s="252"/>
      <c r="YY81" s="252"/>
      <c r="YZ81" s="252"/>
      <c r="ZA81" s="252"/>
      <c r="ZB81" s="252"/>
      <c r="ZC81" s="252"/>
      <c r="ZD81" s="252"/>
      <c r="ZE81" s="252"/>
      <c r="ZF81" s="252"/>
      <c r="ZG81" s="252"/>
      <c r="ZH81" s="252"/>
      <c r="ZI81" s="252"/>
      <c r="ZJ81" s="252"/>
      <c r="ZK81" s="252"/>
      <c r="ZL81" s="252"/>
      <c r="ZM81" s="252"/>
      <c r="ZN81" s="252"/>
      <c r="ZO81" s="252"/>
      <c r="ZP81" s="252"/>
      <c r="ZQ81" s="252"/>
      <c r="ZR81" s="252"/>
      <c r="ZS81" s="252"/>
      <c r="ZT81" s="252"/>
      <c r="ZU81" s="252"/>
      <c r="ZV81" s="252"/>
      <c r="ZW81" s="252"/>
      <c r="ZX81" s="252"/>
      <c r="ZY81" s="252"/>
      <c r="ZZ81" s="252"/>
      <c r="AAA81" s="252"/>
      <c r="AAB81" s="252"/>
      <c r="AAC81" s="252"/>
      <c r="AAD81" s="252"/>
      <c r="AAE81" s="252"/>
      <c r="AAF81" s="252"/>
      <c r="AAG81" s="252"/>
      <c r="AAH81" s="252"/>
      <c r="AAI81" s="252"/>
      <c r="AAJ81" s="252"/>
      <c r="AAK81" s="252"/>
      <c r="AAL81" s="252"/>
      <c r="AAM81" s="252"/>
      <c r="AAN81" s="252"/>
      <c r="AAO81" s="252"/>
      <c r="AAP81" s="252"/>
      <c r="AAQ81" s="252"/>
      <c r="AAR81" s="252"/>
      <c r="AAS81" s="252"/>
      <c r="AAT81" s="252"/>
      <c r="AAU81" s="252"/>
      <c r="AAV81" s="252"/>
      <c r="AAW81" s="252"/>
      <c r="AAX81" s="252"/>
      <c r="AAY81" s="252"/>
      <c r="AAZ81" s="252"/>
      <c r="ABA81" s="252"/>
      <c r="ABB81" s="252"/>
      <c r="ABC81" s="252"/>
      <c r="ABD81" s="252"/>
      <c r="ABE81" s="252"/>
      <c r="ABF81" s="252"/>
      <c r="ABG81" s="252"/>
      <c r="ABH81" s="252"/>
      <c r="ABI81" s="252"/>
      <c r="ABJ81" s="252"/>
      <c r="ABK81" s="252"/>
      <c r="ABL81" s="252"/>
      <c r="ABM81" s="252"/>
      <c r="ABN81" s="252"/>
      <c r="ABO81" s="252"/>
      <c r="ABP81" s="252"/>
      <c r="ABQ81" s="252"/>
      <c r="ABR81" s="252"/>
      <c r="ABS81" s="252"/>
      <c r="ABT81" s="252"/>
      <c r="ABU81" s="252"/>
      <c r="ABV81" s="252"/>
      <c r="ABW81" s="252"/>
      <c r="ABX81" s="252"/>
      <c r="ABY81" s="252"/>
      <c r="ABZ81" s="252"/>
      <c r="ACA81" s="252"/>
      <c r="ACB81" s="252"/>
      <c r="ACC81" s="252"/>
      <c r="ACD81" s="252"/>
      <c r="ACE81" s="252"/>
      <c r="ACF81" s="252"/>
      <c r="ACG81" s="252"/>
      <c r="ACH81" s="252"/>
      <c r="ACI81" s="252"/>
      <c r="ACJ81" s="252"/>
      <c r="ACK81" s="252"/>
      <c r="ACL81" s="252"/>
      <c r="ACM81" s="252"/>
      <c r="ACN81" s="252"/>
      <c r="ACO81" s="252"/>
      <c r="ACP81" s="252"/>
      <c r="ACQ81" s="252"/>
      <c r="ACR81" s="252"/>
      <c r="ACS81" s="252"/>
      <c r="ACT81" s="252"/>
      <c r="ACU81" s="252"/>
      <c r="ACV81" s="252"/>
      <c r="ACW81" s="252"/>
      <c r="ACX81" s="252"/>
      <c r="ACY81" s="252"/>
      <c r="ACZ81" s="252"/>
      <c r="ADA81" s="252"/>
      <c r="ADB81" s="252"/>
      <c r="ADC81" s="252"/>
      <c r="ADD81" s="252"/>
      <c r="ADE81" s="252"/>
      <c r="ADF81" s="252"/>
      <c r="ADG81" s="252"/>
      <c r="ADH81" s="252"/>
      <c r="ADI81" s="252"/>
      <c r="ADJ81" s="252"/>
      <c r="ADK81" s="252"/>
      <c r="ADL81" s="252"/>
      <c r="ADM81" s="252"/>
      <c r="ADN81" s="252"/>
      <c r="ADO81" s="252"/>
      <c r="ADP81" s="252"/>
      <c r="ADQ81" s="252"/>
      <c r="ADR81" s="252"/>
      <c r="ADS81" s="252"/>
      <c r="ADT81" s="252"/>
      <c r="ADU81" s="252"/>
      <c r="ADV81" s="252"/>
      <c r="ADW81" s="252"/>
      <c r="ADX81" s="252"/>
      <c r="ADY81" s="252"/>
      <c r="ADZ81" s="252"/>
      <c r="AEA81" s="252"/>
      <c r="AEB81" s="252"/>
      <c r="AEC81" s="252"/>
      <c r="AED81" s="252"/>
      <c r="AEE81" s="252"/>
      <c r="AEF81" s="252"/>
      <c r="AEG81" s="252"/>
      <c r="AEH81" s="252"/>
      <c r="AEI81" s="252"/>
      <c r="AEJ81" s="252"/>
      <c r="AEK81" s="252"/>
      <c r="AEL81" s="252"/>
      <c r="AEM81" s="252"/>
      <c r="AEN81" s="252"/>
      <c r="AEO81" s="252"/>
      <c r="AEP81" s="252"/>
      <c r="AEQ81" s="252"/>
      <c r="AER81" s="252"/>
      <c r="AES81" s="252"/>
      <c r="AET81" s="252"/>
      <c r="AEU81" s="252"/>
      <c r="AEV81" s="252"/>
      <c r="AEW81" s="252"/>
      <c r="AEX81" s="252"/>
      <c r="AEY81" s="252"/>
      <c r="AEZ81" s="252"/>
      <c r="AFA81" s="252"/>
      <c r="AFB81" s="252"/>
      <c r="AFC81" s="252"/>
      <c r="AFD81" s="252"/>
      <c r="AFE81" s="252"/>
      <c r="AFF81" s="252"/>
      <c r="AFG81" s="252"/>
      <c r="AFH81" s="252"/>
      <c r="AFI81" s="252"/>
      <c r="AFJ81" s="252"/>
      <c r="AFK81" s="252"/>
      <c r="AFL81" s="252"/>
      <c r="AFM81" s="252"/>
      <c r="AFN81" s="252"/>
      <c r="AFO81" s="252"/>
      <c r="AFP81" s="252"/>
      <c r="AFQ81" s="252"/>
      <c r="AFR81" s="252"/>
      <c r="AFS81" s="252"/>
      <c r="AFT81" s="252"/>
      <c r="AFU81" s="252"/>
      <c r="AFV81" s="252"/>
      <c r="AFW81" s="252"/>
      <c r="AFX81" s="252"/>
      <c r="AFY81" s="252"/>
      <c r="AFZ81" s="252"/>
      <c r="AGA81" s="252"/>
      <c r="AGB81" s="252"/>
      <c r="AGC81" s="252"/>
      <c r="AGD81" s="252"/>
      <c r="AGE81" s="252"/>
      <c r="AGF81" s="252"/>
      <c r="AGG81" s="252"/>
      <c r="AGH81" s="252"/>
      <c r="AGI81" s="252"/>
      <c r="AGJ81" s="252"/>
      <c r="AGK81" s="252"/>
      <c r="AGL81" s="252"/>
      <c r="AGM81" s="252"/>
      <c r="AGN81" s="252"/>
      <c r="AGO81" s="252"/>
      <c r="AGP81" s="252"/>
      <c r="AGQ81" s="252"/>
      <c r="AGR81" s="252"/>
      <c r="AGS81" s="252"/>
      <c r="AGT81" s="252"/>
      <c r="AGU81" s="252"/>
      <c r="AGV81" s="252"/>
      <c r="AGW81" s="252"/>
      <c r="AGX81" s="252"/>
      <c r="AGY81" s="252"/>
      <c r="AGZ81" s="252"/>
      <c r="AHA81" s="252"/>
      <c r="AHB81" s="252"/>
      <c r="AHC81" s="252"/>
      <c r="AHD81" s="252"/>
      <c r="AHE81" s="252"/>
      <c r="AHF81" s="252"/>
      <c r="AHG81" s="252"/>
      <c r="AHH81" s="252"/>
      <c r="AHI81" s="252"/>
      <c r="AHJ81" s="252"/>
      <c r="AHK81" s="252"/>
      <c r="AHL81" s="252"/>
      <c r="AHM81" s="252"/>
      <c r="AHN81" s="252"/>
      <c r="AHO81" s="252"/>
      <c r="AHP81" s="252"/>
      <c r="AHQ81" s="252"/>
      <c r="AHR81" s="252"/>
      <c r="AHS81" s="252"/>
      <c r="AHT81" s="252"/>
      <c r="AHU81" s="252"/>
      <c r="AHV81" s="252"/>
      <c r="AHW81" s="252"/>
      <c r="AHX81" s="252"/>
      <c r="AHY81" s="252"/>
      <c r="AHZ81" s="252"/>
      <c r="AIA81" s="252"/>
      <c r="AIB81" s="252"/>
      <c r="AIC81" s="252"/>
      <c r="AID81" s="252"/>
      <c r="AIE81" s="252"/>
      <c r="AIF81" s="252"/>
      <c r="AIG81" s="252"/>
      <c r="AIH81" s="252"/>
      <c r="AII81" s="252"/>
      <c r="AIJ81" s="252"/>
      <c r="AIK81" s="252"/>
      <c r="AIL81" s="252"/>
      <c r="AIM81" s="252"/>
      <c r="AIN81" s="252"/>
      <c r="AIO81" s="252"/>
      <c r="AIP81" s="252"/>
      <c r="AIQ81" s="252"/>
      <c r="AIR81" s="252"/>
      <c r="AIS81" s="252"/>
      <c r="AIT81" s="252"/>
      <c r="AIU81" s="252"/>
      <c r="AIV81" s="252"/>
      <c r="AIW81" s="252"/>
      <c r="AIX81" s="252"/>
      <c r="AIY81" s="252"/>
      <c r="AIZ81" s="252"/>
      <c r="AJA81" s="252"/>
      <c r="AJB81" s="252"/>
      <c r="AJC81" s="252"/>
      <c r="AJD81" s="252"/>
      <c r="AJE81" s="252"/>
      <c r="AJF81" s="252"/>
      <c r="AJG81" s="252"/>
      <c r="AJH81" s="252"/>
      <c r="AJI81" s="252"/>
      <c r="AJJ81" s="252"/>
      <c r="AJK81" s="252"/>
      <c r="AJL81" s="252"/>
      <c r="AJM81" s="252"/>
      <c r="AJN81" s="252"/>
      <c r="AJO81" s="252"/>
      <c r="AJP81" s="252"/>
      <c r="AJQ81" s="252"/>
      <c r="AJR81" s="252"/>
      <c r="AJS81" s="252"/>
      <c r="AJT81" s="252"/>
      <c r="AJU81" s="252"/>
      <c r="AJV81" s="252"/>
      <c r="AJW81" s="252"/>
      <c r="AJX81" s="252"/>
      <c r="AJY81" s="252"/>
      <c r="AJZ81" s="252"/>
      <c r="AKA81" s="252"/>
      <c r="AKB81" s="252"/>
      <c r="AKC81" s="252"/>
      <c r="AKD81" s="252"/>
      <c r="AKE81" s="252"/>
      <c r="AKF81" s="252"/>
      <c r="AKG81" s="252"/>
      <c r="AKH81" s="252"/>
      <c r="AKI81" s="252"/>
      <c r="AKJ81" s="252"/>
      <c r="AKK81" s="252"/>
      <c r="AKL81" s="252"/>
      <c r="AKM81" s="252"/>
      <c r="AKN81" s="252"/>
      <c r="AKO81" s="252"/>
      <c r="AKP81" s="252"/>
      <c r="AKQ81" s="252"/>
      <c r="AKR81" s="252"/>
      <c r="AKS81" s="252"/>
      <c r="AKT81" s="252"/>
      <c r="AKU81" s="252"/>
      <c r="AKV81" s="252"/>
      <c r="AKW81" s="252"/>
      <c r="AKX81" s="252"/>
      <c r="AKY81" s="252"/>
      <c r="AKZ81" s="252"/>
      <c r="ALA81" s="252"/>
      <c r="ALB81" s="252"/>
      <c r="ALC81" s="252"/>
      <c r="ALD81" s="252"/>
      <c r="ALE81" s="252"/>
      <c r="ALF81" s="252"/>
      <c r="ALG81" s="252"/>
      <c r="ALH81" s="252"/>
      <c r="ALI81" s="252"/>
      <c r="ALJ81" s="252"/>
      <c r="ALK81" s="252"/>
      <c r="ALL81" s="252"/>
      <c r="ALM81" s="252"/>
      <c r="ALN81" s="252"/>
      <c r="ALO81" s="252"/>
      <c r="ALP81" s="252"/>
      <c r="ALQ81" s="252"/>
      <c r="ALR81" s="252"/>
      <c r="ALS81" s="252"/>
      <c r="ALT81" s="252"/>
      <c r="ALU81" s="252"/>
      <c r="ALV81" s="252"/>
      <c r="ALW81" s="252"/>
      <c r="ALX81" s="252"/>
      <c r="ALY81" s="252"/>
      <c r="ALZ81" s="252"/>
      <c r="AMA81" s="252"/>
      <c r="AMB81" s="252"/>
      <c r="AMC81" s="252"/>
      <c r="AMD81" s="252"/>
      <c r="AME81" s="252"/>
      <c r="AMF81" s="252"/>
      <c r="AMG81" s="252"/>
      <c r="AMH81" s="252"/>
      <c r="AMI81" s="252"/>
      <c r="AMJ81" s="252"/>
    </row>
    <row r="82" spans="1:1024" s="5" customFormat="1" ht="12.75" customHeight="1" x14ac:dyDescent="0.2">
      <c r="A82" s="895" t="s">
        <v>326</v>
      </c>
      <c r="B82" s="895"/>
      <c r="C82" s="895"/>
      <c r="D82" s="895"/>
      <c r="E82" s="895"/>
      <c r="F82" s="895"/>
      <c r="G82" s="895"/>
      <c r="H82" s="895"/>
      <c r="I82" s="895"/>
      <c r="J82" s="259"/>
      <c r="K82" s="259"/>
      <c r="L82" s="259"/>
      <c r="M82" s="259"/>
      <c r="N82" s="259"/>
      <c r="O82" s="259"/>
      <c r="P82" s="259"/>
      <c r="Q82" s="259"/>
      <c r="R82" s="259"/>
      <c r="S82" s="252"/>
      <c r="T82" s="252"/>
      <c r="U82" s="252"/>
      <c r="V82" s="252"/>
      <c r="W82" s="252"/>
      <c r="X82" s="252"/>
      <c r="Y82" s="252"/>
      <c r="Z82" s="252"/>
      <c r="AA82" s="252"/>
      <c r="AB82" s="252"/>
      <c r="AC82" s="252"/>
      <c r="AD82" s="252"/>
      <c r="AE82" s="252"/>
      <c r="AF82" s="252"/>
      <c r="AG82" s="252"/>
      <c r="AH82" s="252"/>
      <c r="AI82" s="252"/>
      <c r="AJ82" s="252"/>
      <c r="AK82" s="252"/>
      <c r="AL82" s="252"/>
      <c r="AM82" s="252"/>
      <c r="AN82" s="252"/>
      <c r="AO82" s="252"/>
      <c r="AP82" s="252"/>
      <c r="AQ82" s="252"/>
      <c r="AR82" s="252"/>
      <c r="AS82" s="252"/>
      <c r="AT82" s="252"/>
      <c r="AU82" s="252"/>
      <c r="AV82" s="252"/>
      <c r="AW82" s="252"/>
      <c r="AX82" s="252"/>
      <c r="AY82" s="252"/>
      <c r="AZ82" s="252"/>
      <c r="BA82" s="252"/>
      <c r="BB82" s="252"/>
      <c r="BC82" s="252"/>
      <c r="BD82" s="252"/>
      <c r="BE82" s="252"/>
      <c r="BF82" s="252"/>
      <c r="BG82" s="252"/>
      <c r="BH82" s="252"/>
      <c r="BI82" s="252"/>
      <c r="BJ82" s="252"/>
      <c r="BK82" s="252"/>
      <c r="BL82" s="252"/>
      <c r="BM82" s="252"/>
      <c r="BN82" s="252"/>
      <c r="BO82" s="252"/>
      <c r="BP82" s="252"/>
      <c r="BQ82" s="252"/>
      <c r="BR82" s="252"/>
      <c r="BS82" s="252"/>
      <c r="BT82" s="252"/>
      <c r="BU82" s="252"/>
      <c r="BV82" s="252"/>
      <c r="BW82" s="252"/>
      <c r="BX82" s="252"/>
      <c r="BY82" s="252"/>
      <c r="BZ82" s="252"/>
      <c r="CA82" s="252"/>
      <c r="CB82" s="252"/>
      <c r="CC82" s="252"/>
      <c r="CD82" s="252"/>
      <c r="CE82" s="252"/>
      <c r="CF82" s="252"/>
      <c r="CG82" s="252"/>
      <c r="CH82" s="252"/>
      <c r="CI82" s="252"/>
      <c r="CJ82" s="252"/>
      <c r="CK82" s="252"/>
      <c r="CL82" s="252"/>
      <c r="CM82" s="252"/>
      <c r="CN82" s="252"/>
      <c r="CO82" s="252"/>
      <c r="CP82" s="252"/>
      <c r="CQ82" s="252"/>
      <c r="CR82" s="252"/>
      <c r="CS82" s="252"/>
      <c r="CT82" s="252"/>
      <c r="CU82" s="252"/>
      <c r="CV82" s="252"/>
      <c r="CW82" s="252"/>
      <c r="CX82" s="252"/>
      <c r="CY82" s="252"/>
      <c r="CZ82" s="252"/>
      <c r="DA82" s="252"/>
      <c r="DB82" s="252"/>
      <c r="DC82" s="252"/>
      <c r="DD82" s="252"/>
      <c r="DE82" s="252"/>
      <c r="DF82" s="252"/>
      <c r="DG82" s="252"/>
      <c r="DH82" s="252"/>
      <c r="DI82" s="252"/>
      <c r="DJ82" s="252"/>
      <c r="DK82" s="252"/>
      <c r="DL82" s="252"/>
      <c r="DM82" s="252"/>
      <c r="DN82" s="252"/>
      <c r="DO82" s="252"/>
      <c r="DP82" s="252"/>
      <c r="DQ82" s="252"/>
      <c r="DR82" s="252"/>
      <c r="DS82" s="252"/>
      <c r="DT82" s="252"/>
      <c r="DU82" s="252"/>
      <c r="DV82" s="252"/>
      <c r="DW82" s="252"/>
      <c r="DX82" s="252"/>
      <c r="DY82" s="252"/>
      <c r="DZ82" s="252"/>
      <c r="EA82" s="252"/>
      <c r="EB82" s="252"/>
      <c r="EC82" s="252"/>
      <c r="ED82" s="252"/>
      <c r="EE82" s="252"/>
      <c r="EF82" s="252"/>
      <c r="EG82" s="252"/>
      <c r="EH82" s="252"/>
      <c r="EI82" s="252"/>
      <c r="EJ82" s="252"/>
      <c r="EK82" s="252"/>
      <c r="EL82" s="252"/>
      <c r="EM82" s="252"/>
      <c r="EN82" s="252"/>
      <c r="EO82" s="252"/>
      <c r="EP82" s="252"/>
      <c r="EQ82" s="252"/>
      <c r="ER82" s="252"/>
      <c r="ES82" s="252"/>
      <c r="ET82" s="252"/>
      <c r="EU82" s="252"/>
      <c r="EV82" s="252"/>
      <c r="EW82" s="252"/>
      <c r="EX82" s="252"/>
      <c r="EY82" s="252"/>
      <c r="EZ82" s="252"/>
      <c r="FA82" s="252"/>
      <c r="FB82" s="252"/>
      <c r="FC82" s="252"/>
      <c r="FD82" s="252"/>
      <c r="FE82" s="252"/>
      <c r="FF82" s="252"/>
      <c r="FG82" s="252"/>
      <c r="FH82" s="252"/>
      <c r="FI82" s="252"/>
      <c r="FJ82" s="252"/>
      <c r="FK82" s="252"/>
      <c r="FL82" s="252"/>
      <c r="FM82" s="252"/>
      <c r="FN82" s="252"/>
      <c r="FO82" s="252"/>
      <c r="FP82" s="252"/>
      <c r="FQ82" s="252"/>
      <c r="FR82" s="252"/>
      <c r="FS82" s="252"/>
      <c r="FT82" s="252"/>
      <c r="FU82" s="252"/>
      <c r="FV82" s="252"/>
      <c r="FW82" s="252"/>
      <c r="FX82" s="252"/>
      <c r="FY82" s="252"/>
      <c r="FZ82" s="252"/>
      <c r="GA82" s="252"/>
      <c r="GB82" s="252"/>
      <c r="GC82" s="252"/>
      <c r="GD82" s="252"/>
      <c r="GE82" s="252"/>
      <c r="GF82" s="252"/>
      <c r="GG82" s="252"/>
      <c r="GH82" s="252"/>
      <c r="GI82" s="252"/>
      <c r="GJ82" s="252"/>
      <c r="GK82" s="252"/>
      <c r="GL82" s="252"/>
      <c r="GM82" s="252"/>
      <c r="GN82" s="252"/>
      <c r="GO82" s="252"/>
      <c r="GP82" s="252"/>
      <c r="GQ82" s="252"/>
      <c r="GR82" s="252"/>
      <c r="GS82" s="252"/>
      <c r="GT82" s="252"/>
      <c r="GU82" s="252"/>
      <c r="GV82" s="252"/>
      <c r="GW82" s="252"/>
      <c r="GX82" s="252"/>
      <c r="GY82" s="252"/>
      <c r="GZ82" s="252"/>
      <c r="HA82" s="252"/>
      <c r="HB82" s="252"/>
      <c r="HC82" s="252"/>
      <c r="HD82" s="252"/>
      <c r="HE82" s="252"/>
      <c r="HF82" s="252"/>
      <c r="HG82" s="252"/>
      <c r="HH82" s="252"/>
      <c r="HI82" s="252"/>
      <c r="HJ82" s="252"/>
      <c r="HK82" s="252"/>
      <c r="HL82" s="252"/>
      <c r="HM82" s="252"/>
      <c r="HN82" s="252"/>
      <c r="HO82" s="252"/>
      <c r="HP82" s="252"/>
      <c r="HQ82" s="252"/>
      <c r="HR82" s="252"/>
      <c r="HS82" s="252"/>
      <c r="HT82" s="252"/>
      <c r="HU82" s="252"/>
      <c r="HV82" s="252"/>
      <c r="HW82" s="252"/>
      <c r="HX82" s="252"/>
      <c r="HY82" s="252"/>
      <c r="HZ82" s="252"/>
      <c r="IA82" s="252"/>
      <c r="IB82" s="252"/>
      <c r="IC82" s="252"/>
      <c r="ID82" s="252"/>
      <c r="IE82" s="252"/>
      <c r="IF82" s="252"/>
      <c r="IG82" s="252"/>
      <c r="IH82" s="252"/>
      <c r="II82" s="252"/>
      <c r="IJ82" s="252"/>
      <c r="IK82" s="252"/>
      <c r="IL82" s="252"/>
      <c r="IM82" s="252"/>
      <c r="IN82" s="252"/>
      <c r="IO82" s="252"/>
      <c r="IP82" s="252"/>
      <c r="IQ82" s="252"/>
      <c r="IR82" s="252"/>
      <c r="IS82" s="252"/>
      <c r="IT82" s="252"/>
      <c r="IU82" s="252"/>
      <c r="IV82" s="252"/>
      <c r="IW82" s="252"/>
      <c r="IX82" s="252"/>
      <c r="IY82" s="252"/>
      <c r="IZ82" s="252"/>
      <c r="JA82" s="252"/>
      <c r="JB82" s="252"/>
      <c r="JC82" s="252"/>
      <c r="JD82" s="252"/>
      <c r="JE82" s="252"/>
      <c r="JF82" s="252"/>
      <c r="JG82" s="252"/>
      <c r="JH82" s="252"/>
      <c r="JI82" s="252"/>
      <c r="JJ82" s="252"/>
      <c r="JK82" s="252"/>
      <c r="JL82" s="252"/>
      <c r="JM82" s="252"/>
      <c r="JN82" s="252"/>
      <c r="JO82" s="252"/>
      <c r="JP82" s="252"/>
      <c r="JQ82" s="252"/>
      <c r="JR82" s="252"/>
      <c r="JS82" s="252"/>
      <c r="JT82" s="252"/>
      <c r="JU82" s="252"/>
      <c r="JV82" s="252"/>
      <c r="JW82" s="252"/>
      <c r="JX82" s="252"/>
      <c r="JY82" s="252"/>
      <c r="JZ82" s="252"/>
      <c r="KA82" s="252"/>
      <c r="KB82" s="252"/>
      <c r="KC82" s="252"/>
      <c r="KD82" s="252"/>
      <c r="KE82" s="252"/>
      <c r="KF82" s="252"/>
      <c r="KG82" s="252"/>
      <c r="KH82" s="252"/>
      <c r="KI82" s="252"/>
      <c r="KJ82" s="252"/>
      <c r="KK82" s="252"/>
      <c r="KL82" s="252"/>
      <c r="KM82" s="252"/>
      <c r="KN82" s="252"/>
      <c r="KO82" s="252"/>
      <c r="KP82" s="252"/>
      <c r="KQ82" s="252"/>
      <c r="KR82" s="252"/>
      <c r="KS82" s="252"/>
      <c r="KT82" s="252"/>
      <c r="KU82" s="252"/>
      <c r="KV82" s="252"/>
      <c r="KW82" s="252"/>
      <c r="KX82" s="252"/>
      <c r="KY82" s="252"/>
      <c r="KZ82" s="252"/>
      <c r="LA82" s="252"/>
      <c r="LB82" s="252"/>
      <c r="LC82" s="252"/>
      <c r="LD82" s="252"/>
      <c r="LE82" s="252"/>
      <c r="LF82" s="252"/>
      <c r="LG82" s="252"/>
      <c r="LH82" s="252"/>
      <c r="LI82" s="252"/>
      <c r="LJ82" s="252"/>
      <c r="LK82" s="252"/>
      <c r="LL82" s="252"/>
      <c r="LM82" s="252"/>
      <c r="LN82" s="252"/>
      <c r="LO82" s="252"/>
      <c r="LP82" s="252"/>
      <c r="LQ82" s="252"/>
      <c r="LR82" s="252"/>
      <c r="LS82" s="252"/>
      <c r="LT82" s="252"/>
      <c r="LU82" s="252"/>
      <c r="LV82" s="252"/>
      <c r="LW82" s="252"/>
      <c r="LX82" s="252"/>
      <c r="LY82" s="252"/>
      <c r="LZ82" s="252"/>
      <c r="MA82" s="252"/>
      <c r="MB82" s="252"/>
      <c r="MC82" s="252"/>
      <c r="MD82" s="252"/>
      <c r="ME82" s="252"/>
      <c r="MF82" s="252"/>
      <c r="MG82" s="252"/>
      <c r="MH82" s="252"/>
      <c r="MI82" s="252"/>
      <c r="MJ82" s="252"/>
      <c r="MK82" s="252"/>
      <c r="ML82" s="252"/>
      <c r="MM82" s="252"/>
      <c r="MN82" s="252"/>
      <c r="MO82" s="252"/>
      <c r="MP82" s="252"/>
      <c r="MQ82" s="252"/>
      <c r="MR82" s="252"/>
      <c r="MS82" s="252"/>
      <c r="MT82" s="252"/>
      <c r="MU82" s="252"/>
      <c r="MV82" s="252"/>
      <c r="MW82" s="252"/>
      <c r="MX82" s="252"/>
      <c r="MY82" s="252"/>
      <c r="MZ82" s="252"/>
      <c r="NA82" s="252"/>
      <c r="NB82" s="252"/>
      <c r="NC82" s="252"/>
      <c r="ND82" s="252"/>
      <c r="NE82" s="252"/>
      <c r="NF82" s="252"/>
      <c r="NG82" s="252"/>
      <c r="NH82" s="252"/>
      <c r="NI82" s="252"/>
      <c r="NJ82" s="252"/>
      <c r="NK82" s="252"/>
      <c r="NL82" s="252"/>
      <c r="NM82" s="252"/>
      <c r="NN82" s="252"/>
      <c r="NO82" s="252"/>
      <c r="NP82" s="252"/>
      <c r="NQ82" s="252"/>
      <c r="NR82" s="252"/>
      <c r="NS82" s="252"/>
      <c r="NT82" s="252"/>
      <c r="NU82" s="252"/>
      <c r="NV82" s="252"/>
      <c r="NW82" s="252"/>
      <c r="NX82" s="252"/>
      <c r="NY82" s="252"/>
      <c r="NZ82" s="252"/>
      <c r="OA82" s="252"/>
      <c r="OB82" s="252"/>
      <c r="OC82" s="252"/>
      <c r="OD82" s="252"/>
      <c r="OE82" s="252"/>
      <c r="OF82" s="252"/>
      <c r="OG82" s="252"/>
      <c r="OH82" s="252"/>
      <c r="OI82" s="252"/>
      <c r="OJ82" s="252"/>
      <c r="OK82" s="252"/>
      <c r="OL82" s="252"/>
      <c r="OM82" s="252"/>
      <c r="ON82" s="252"/>
      <c r="OO82" s="252"/>
      <c r="OP82" s="252"/>
      <c r="OQ82" s="252"/>
      <c r="OR82" s="252"/>
      <c r="OS82" s="252"/>
      <c r="OT82" s="252"/>
      <c r="OU82" s="252"/>
      <c r="OV82" s="252"/>
      <c r="OW82" s="252"/>
      <c r="OX82" s="252"/>
      <c r="OY82" s="252"/>
      <c r="OZ82" s="252"/>
      <c r="PA82" s="252"/>
      <c r="PB82" s="252"/>
      <c r="PC82" s="252"/>
      <c r="PD82" s="252"/>
      <c r="PE82" s="252"/>
      <c r="PF82" s="252"/>
      <c r="PG82" s="252"/>
      <c r="PH82" s="252"/>
      <c r="PI82" s="252"/>
      <c r="PJ82" s="252"/>
      <c r="PK82" s="252"/>
      <c r="PL82" s="252"/>
      <c r="PM82" s="252"/>
      <c r="PN82" s="252"/>
      <c r="PO82" s="252"/>
      <c r="PP82" s="252"/>
      <c r="PQ82" s="252"/>
      <c r="PR82" s="252"/>
      <c r="PS82" s="252"/>
      <c r="PT82" s="252"/>
      <c r="PU82" s="252"/>
      <c r="PV82" s="252"/>
      <c r="PW82" s="252"/>
      <c r="PX82" s="252"/>
      <c r="PY82" s="252"/>
      <c r="PZ82" s="252"/>
      <c r="QA82" s="252"/>
      <c r="QB82" s="252"/>
      <c r="QC82" s="252"/>
      <c r="QD82" s="252"/>
      <c r="QE82" s="252"/>
      <c r="QF82" s="252"/>
      <c r="QG82" s="252"/>
      <c r="QH82" s="252"/>
      <c r="QI82" s="252"/>
      <c r="QJ82" s="252"/>
      <c r="QK82" s="252"/>
      <c r="QL82" s="252"/>
      <c r="QM82" s="252"/>
      <c r="QN82" s="252"/>
      <c r="QO82" s="252"/>
      <c r="QP82" s="252"/>
      <c r="QQ82" s="252"/>
      <c r="QR82" s="252"/>
      <c r="QS82" s="252"/>
      <c r="QT82" s="252"/>
      <c r="QU82" s="252"/>
      <c r="QV82" s="252"/>
      <c r="QW82" s="252"/>
      <c r="QX82" s="252"/>
      <c r="QY82" s="252"/>
      <c r="QZ82" s="252"/>
      <c r="RA82" s="252"/>
      <c r="RB82" s="252"/>
      <c r="RC82" s="252"/>
      <c r="RD82" s="252"/>
      <c r="RE82" s="252"/>
      <c r="RF82" s="252"/>
      <c r="RG82" s="252"/>
      <c r="RH82" s="252"/>
      <c r="RI82" s="252"/>
      <c r="RJ82" s="252"/>
      <c r="RK82" s="252"/>
      <c r="RL82" s="252"/>
      <c r="RM82" s="252"/>
      <c r="RN82" s="252"/>
      <c r="RO82" s="252"/>
      <c r="RP82" s="252"/>
      <c r="RQ82" s="252"/>
      <c r="RR82" s="252"/>
      <c r="RS82" s="252"/>
      <c r="RT82" s="252"/>
      <c r="RU82" s="252"/>
      <c r="RV82" s="252"/>
      <c r="RW82" s="252"/>
      <c r="RX82" s="252"/>
      <c r="RY82" s="252"/>
      <c r="RZ82" s="252"/>
      <c r="SA82" s="252"/>
      <c r="SB82" s="252"/>
      <c r="SC82" s="252"/>
      <c r="SD82" s="252"/>
      <c r="SE82" s="252"/>
      <c r="SF82" s="252"/>
      <c r="SG82" s="252"/>
      <c r="SH82" s="252"/>
      <c r="SI82" s="252"/>
      <c r="SJ82" s="252"/>
      <c r="SK82" s="252"/>
      <c r="SL82" s="252"/>
      <c r="SM82" s="252"/>
      <c r="SN82" s="252"/>
      <c r="SO82" s="252"/>
      <c r="SP82" s="252"/>
      <c r="SQ82" s="252"/>
      <c r="SR82" s="252"/>
      <c r="SS82" s="252"/>
      <c r="ST82" s="252"/>
      <c r="SU82" s="252"/>
      <c r="SV82" s="252"/>
      <c r="SW82" s="252"/>
      <c r="SX82" s="252"/>
      <c r="SY82" s="252"/>
      <c r="SZ82" s="252"/>
      <c r="TA82" s="252"/>
      <c r="TB82" s="252"/>
      <c r="TC82" s="252"/>
      <c r="TD82" s="252"/>
      <c r="TE82" s="252"/>
      <c r="TF82" s="252"/>
      <c r="TG82" s="252"/>
      <c r="TH82" s="252"/>
      <c r="TI82" s="252"/>
      <c r="TJ82" s="252"/>
      <c r="TK82" s="252"/>
      <c r="TL82" s="252"/>
      <c r="TM82" s="252"/>
      <c r="TN82" s="252"/>
      <c r="TO82" s="252"/>
      <c r="TP82" s="252"/>
      <c r="TQ82" s="252"/>
      <c r="TR82" s="252"/>
      <c r="TS82" s="252"/>
      <c r="TT82" s="252"/>
      <c r="TU82" s="252"/>
      <c r="TV82" s="252"/>
      <c r="TW82" s="252"/>
      <c r="TX82" s="252"/>
      <c r="TY82" s="252"/>
      <c r="TZ82" s="252"/>
      <c r="UA82" s="252"/>
      <c r="UB82" s="252"/>
      <c r="UC82" s="252"/>
      <c r="UD82" s="252"/>
      <c r="UE82" s="252"/>
      <c r="UF82" s="252"/>
      <c r="UG82" s="252"/>
      <c r="UH82" s="252"/>
      <c r="UI82" s="252"/>
      <c r="UJ82" s="252"/>
      <c r="UK82" s="252"/>
      <c r="UL82" s="252"/>
      <c r="UM82" s="252"/>
      <c r="UN82" s="252"/>
      <c r="UO82" s="252"/>
      <c r="UP82" s="252"/>
      <c r="UQ82" s="252"/>
      <c r="UR82" s="252"/>
      <c r="US82" s="252"/>
      <c r="UT82" s="252"/>
      <c r="UU82" s="252"/>
      <c r="UV82" s="252"/>
      <c r="UW82" s="252"/>
      <c r="UX82" s="252"/>
      <c r="UY82" s="252"/>
      <c r="UZ82" s="252"/>
      <c r="VA82" s="252"/>
      <c r="VB82" s="252"/>
      <c r="VC82" s="252"/>
      <c r="VD82" s="252"/>
      <c r="VE82" s="252"/>
      <c r="VF82" s="252"/>
      <c r="VG82" s="252"/>
      <c r="VH82" s="252"/>
      <c r="VI82" s="252"/>
      <c r="VJ82" s="252"/>
      <c r="VK82" s="252"/>
      <c r="VL82" s="252"/>
      <c r="VM82" s="252"/>
      <c r="VN82" s="252"/>
      <c r="VO82" s="252"/>
      <c r="VP82" s="252"/>
      <c r="VQ82" s="252"/>
      <c r="VR82" s="252"/>
      <c r="VS82" s="252"/>
      <c r="VT82" s="252"/>
      <c r="VU82" s="252"/>
      <c r="VV82" s="252"/>
      <c r="VW82" s="252"/>
      <c r="VX82" s="252"/>
      <c r="VY82" s="252"/>
      <c r="VZ82" s="252"/>
      <c r="WA82" s="252"/>
      <c r="WB82" s="252"/>
      <c r="WC82" s="252"/>
      <c r="WD82" s="252"/>
      <c r="WE82" s="252"/>
      <c r="WF82" s="252"/>
      <c r="WG82" s="252"/>
      <c r="WH82" s="252"/>
      <c r="WI82" s="252"/>
      <c r="WJ82" s="252"/>
      <c r="WK82" s="252"/>
      <c r="WL82" s="252"/>
      <c r="WM82" s="252"/>
      <c r="WN82" s="252"/>
      <c r="WO82" s="252"/>
      <c r="WP82" s="252"/>
      <c r="WQ82" s="252"/>
      <c r="WR82" s="252"/>
      <c r="WS82" s="252"/>
      <c r="WT82" s="252"/>
      <c r="WU82" s="252"/>
      <c r="WV82" s="252"/>
      <c r="WW82" s="252"/>
      <c r="WX82" s="252"/>
      <c r="WY82" s="252"/>
      <c r="WZ82" s="252"/>
      <c r="XA82" s="252"/>
      <c r="XB82" s="252"/>
      <c r="XC82" s="252"/>
      <c r="XD82" s="252"/>
      <c r="XE82" s="252"/>
      <c r="XF82" s="252"/>
      <c r="XG82" s="252"/>
      <c r="XH82" s="252"/>
      <c r="XI82" s="252"/>
      <c r="XJ82" s="252"/>
      <c r="XK82" s="252"/>
      <c r="XL82" s="252"/>
      <c r="XM82" s="252"/>
      <c r="XN82" s="252"/>
      <c r="XO82" s="252"/>
      <c r="XP82" s="252"/>
      <c r="XQ82" s="252"/>
      <c r="XR82" s="252"/>
      <c r="XS82" s="252"/>
      <c r="XT82" s="252"/>
      <c r="XU82" s="252"/>
      <c r="XV82" s="252"/>
      <c r="XW82" s="252"/>
      <c r="XX82" s="252"/>
      <c r="XY82" s="252"/>
      <c r="XZ82" s="252"/>
      <c r="YA82" s="252"/>
      <c r="YB82" s="252"/>
      <c r="YC82" s="252"/>
      <c r="YD82" s="252"/>
      <c r="YE82" s="252"/>
      <c r="YF82" s="252"/>
      <c r="YG82" s="252"/>
      <c r="YH82" s="252"/>
      <c r="YI82" s="252"/>
      <c r="YJ82" s="252"/>
      <c r="YK82" s="252"/>
      <c r="YL82" s="252"/>
      <c r="YM82" s="252"/>
      <c r="YN82" s="252"/>
      <c r="YO82" s="252"/>
      <c r="YP82" s="252"/>
      <c r="YQ82" s="252"/>
      <c r="YR82" s="252"/>
      <c r="YS82" s="252"/>
      <c r="YT82" s="252"/>
      <c r="YU82" s="252"/>
      <c r="YV82" s="252"/>
      <c r="YW82" s="252"/>
      <c r="YX82" s="252"/>
      <c r="YY82" s="252"/>
      <c r="YZ82" s="252"/>
      <c r="ZA82" s="252"/>
      <c r="ZB82" s="252"/>
      <c r="ZC82" s="252"/>
      <c r="ZD82" s="252"/>
      <c r="ZE82" s="252"/>
      <c r="ZF82" s="252"/>
      <c r="ZG82" s="252"/>
      <c r="ZH82" s="252"/>
      <c r="ZI82" s="252"/>
      <c r="ZJ82" s="252"/>
      <c r="ZK82" s="252"/>
      <c r="ZL82" s="252"/>
      <c r="ZM82" s="252"/>
      <c r="ZN82" s="252"/>
      <c r="ZO82" s="252"/>
      <c r="ZP82" s="252"/>
      <c r="ZQ82" s="252"/>
      <c r="ZR82" s="252"/>
      <c r="ZS82" s="252"/>
      <c r="ZT82" s="252"/>
      <c r="ZU82" s="252"/>
      <c r="ZV82" s="252"/>
      <c r="ZW82" s="252"/>
      <c r="ZX82" s="252"/>
      <c r="ZY82" s="252"/>
      <c r="ZZ82" s="252"/>
      <c r="AAA82" s="252"/>
      <c r="AAB82" s="252"/>
      <c r="AAC82" s="252"/>
      <c r="AAD82" s="252"/>
      <c r="AAE82" s="252"/>
      <c r="AAF82" s="252"/>
      <c r="AAG82" s="252"/>
      <c r="AAH82" s="252"/>
      <c r="AAI82" s="252"/>
      <c r="AAJ82" s="252"/>
      <c r="AAK82" s="252"/>
      <c r="AAL82" s="252"/>
      <c r="AAM82" s="252"/>
      <c r="AAN82" s="252"/>
      <c r="AAO82" s="252"/>
      <c r="AAP82" s="252"/>
      <c r="AAQ82" s="252"/>
      <c r="AAR82" s="252"/>
      <c r="AAS82" s="252"/>
      <c r="AAT82" s="252"/>
      <c r="AAU82" s="252"/>
      <c r="AAV82" s="252"/>
      <c r="AAW82" s="252"/>
      <c r="AAX82" s="252"/>
      <c r="AAY82" s="252"/>
      <c r="AAZ82" s="252"/>
      <c r="ABA82" s="252"/>
      <c r="ABB82" s="252"/>
      <c r="ABC82" s="252"/>
      <c r="ABD82" s="252"/>
      <c r="ABE82" s="252"/>
      <c r="ABF82" s="252"/>
      <c r="ABG82" s="252"/>
      <c r="ABH82" s="252"/>
      <c r="ABI82" s="252"/>
      <c r="ABJ82" s="252"/>
      <c r="ABK82" s="252"/>
      <c r="ABL82" s="252"/>
      <c r="ABM82" s="252"/>
      <c r="ABN82" s="252"/>
      <c r="ABO82" s="252"/>
      <c r="ABP82" s="252"/>
      <c r="ABQ82" s="252"/>
      <c r="ABR82" s="252"/>
      <c r="ABS82" s="252"/>
      <c r="ABT82" s="252"/>
      <c r="ABU82" s="252"/>
      <c r="ABV82" s="252"/>
      <c r="ABW82" s="252"/>
      <c r="ABX82" s="252"/>
      <c r="ABY82" s="252"/>
      <c r="ABZ82" s="252"/>
      <c r="ACA82" s="252"/>
      <c r="ACB82" s="252"/>
      <c r="ACC82" s="252"/>
      <c r="ACD82" s="252"/>
      <c r="ACE82" s="252"/>
      <c r="ACF82" s="252"/>
      <c r="ACG82" s="252"/>
      <c r="ACH82" s="252"/>
      <c r="ACI82" s="252"/>
      <c r="ACJ82" s="252"/>
      <c r="ACK82" s="252"/>
      <c r="ACL82" s="252"/>
      <c r="ACM82" s="252"/>
      <c r="ACN82" s="252"/>
      <c r="ACO82" s="252"/>
      <c r="ACP82" s="252"/>
      <c r="ACQ82" s="252"/>
      <c r="ACR82" s="252"/>
      <c r="ACS82" s="252"/>
      <c r="ACT82" s="252"/>
      <c r="ACU82" s="252"/>
      <c r="ACV82" s="252"/>
      <c r="ACW82" s="252"/>
      <c r="ACX82" s="252"/>
      <c r="ACY82" s="252"/>
      <c r="ACZ82" s="252"/>
      <c r="ADA82" s="252"/>
      <c r="ADB82" s="252"/>
      <c r="ADC82" s="252"/>
      <c r="ADD82" s="252"/>
      <c r="ADE82" s="252"/>
      <c r="ADF82" s="252"/>
      <c r="ADG82" s="252"/>
      <c r="ADH82" s="252"/>
      <c r="ADI82" s="252"/>
      <c r="ADJ82" s="252"/>
      <c r="ADK82" s="252"/>
      <c r="ADL82" s="252"/>
      <c r="ADM82" s="252"/>
      <c r="ADN82" s="252"/>
      <c r="ADO82" s="252"/>
      <c r="ADP82" s="252"/>
      <c r="ADQ82" s="252"/>
      <c r="ADR82" s="252"/>
      <c r="ADS82" s="252"/>
      <c r="ADT82" s="252"/>
      <c r="ADU82" s="252"/>
      <c r="ADV82" s="252"/>
      <c r="ADW82" s="252"/>
      <c r="ADX82" s="252"/>
      <c r="ADY82" s="252"/>
      <c r="ADZ82" s="252"/>
      <c r="AEA82" s="252"/>
      <c r="AEB82" s="252"/>
      <c r="AEC82" s="252"/>
      <c r="AED82" s="252"/>
      <c r="AEE82" s="252"/>
      <c r="AEF82" s="252"/>
      <c r="AEG82" s="252"/>
      <c r="AEH82" s="252"/>
      <c r="AEI82" s="252"/>
      <c r="AEJ82" s="252"/>
      <c r="AEK82" s="252"/>
      <c r="AEL82" s="252"/>
      <c r="AEM82" s="252"/>
      <c r="AEN82" s="252"/>
      <c r="AEO82" s="252"/>
      <c r="AEP82" s="252"/>
      <c r="AEQ82" s="252"/>
      <c r="AER82" s="252"/>
      <c r="AES82" s="252"/>
      <c r="AET82" s="252"/>
      <c r="AEU82" s="252"/>
      <c r="AEV82" s="252"/>
      <c r="AEW82" s="252"/>
      <c r="AEX82" s="252"/>
      <c r="AEY82" s="252"/>
      <c r="AEZ82" s="252"/>
      <c r="AFA82" s="252"/>
      <c r="AFB82" s="252"/>
      <c r="AFC82" s="252"/>
      <c r="AFD82" s="252"/>
      <c r="AFE82" s="252"/>
      <c r="AFF82" s="252"/>
      <c r="AFG82" s="252"/>
      <c r="AFH82" s="252"/>
      <c r="AFI82" s="252"/>
      <c r="AFJ82" s="252"/>
      <c r="AFK82" s="252"/>
      <c r="AFL82" s="252"/>
      <c r="AFM82" s="252"/>
      <c r="AFN82" s="252"/>
      <c r="AFO82" s="252"/>
      <c r="AFP82" s="252"/>
      <c r="AFQ82" s="252"/>
      <c r="AFR82" s="252"/>
      <c r="AFS82" s="252"/>
      <c r="AFT82" s="252"/>
      <c r="AFU82" s="252"/>
      <c r="AFV82" s="252"/>
      <c r="AFW82" s="252"/>
      <c r="AFX82" s="252"/>
      <c r="AFY82" s="252"/>
      <c r="AFZ82" s="252"/>
      <c r="AGA82" s="252"/>
      <c r="AGB82" s="252"/>
      <c r="AGC82" s="252"/>
      <c r="AGD82" s="252"/>
      <c r="AGE82" s="252"/>
      <c r="AGF82" s="252"/>
      <c r="AGG82" s="252"/>
      <c r="AGH82" s="252"/>
      <c r="AGI82" s="252"/>
      <c r="AGJ82" s="252"/>
      <c r="AGK82" s="252"/>
      <c r="AGL82" s="252"/>
      <c r="AGM82" s="252"/>
      <c r="AGN82" s="252"/>
      <c r="AGO82" s="252"/>
      <c r="AGP82" s="252"/>
      <c r="AGQ82" s="252"/>
      <c r="AGR82" s="252"/>
      <c r="AGS82" s="252"/>
      <c r="AGT82" s="252"/>
      <c r="AGU82" s="252"/>
      <c r="AGV82" s="252"/>
      <c r="AGW82" s="252"/>
      <c r="AGX82" s="252"/>
      <c r="AGY82" s="252"/>
      <c r="AGZ82" s="252"/>
      <c r="AHA82" s="252"/>
      <c r="AHB82" s="252"/>
      <c r="AHC82" s="252"/>
      <c r="AHD82" s="252"/>
      <c r="AHE82" s="252"/>
      <c r="AHF82" s="252"/>
      <c r="AHG82" s="252"/>
      <c r="AHH82" s="252"/>
      <c r="AHI82" s="252"/>
      <c r="AHJ82" s="252"/>
      <c r="AHK82" s="252"/>
      <c r="AHL82" s="252"/>
      <c r="AHM82" s="252"/>
      <c r="AHN82" s="252"/>
      <c r="AHO82" s="252"/>
      <c r="AHP82" s="252"/>
      <c r="AHQ82" s="252"/>
      <c r="AHR82" s="252"/>
      <c r="AHS82" s="252"/>
      <c r="AHT82" s="252"/>
      <c r="AHU82" s="252"/>
      <c r="AHV82" s="252"/>
      <c r="AHW82" s="252"/>
      <c r="AHX82" s="252"/>
      <c r="AHY82" s="252"/>
      <c r="AHZ82" s="252"/>
      <c r="AIA82" s="252"/>
      <c r="AIB82" s="252"/>
      <c r="AIC82" s="252"/>
      <c r="AID82" s="252"/>
      <c r="AIE82" s="252"/>
      <c r="AIF82" s="252"/>
      <c r="AIG82" s="252"/>
      <c r="AIH82" s="252"/>
      <c r="AII82" s="252"/>
      <c r="AIJ82" s="252"/>
      <c r="AIK82" s="252"/>
      <c r="AIL82" s="252"/>
      <c r="AIM82" s="252"/>
      <c r="AIN82" s="252"/>
      <c r="AIO82" s="252"/>
      <c r="AIP82" s="252"/>
      <c r="AIQ82" s="252"/>
      <c r="AIR82" s="252"/>
      <c r="AIS82" s="252"/>
      <c r="AIT82" s="252"/>
      <c r="AIU82" s="252"/>
      <c r="AIV82" s="252"/>
      <c r="AIW82" s="252"/>
      <c r="AIX82" s="252"/>
      <c r="AIY82" s="252"/>
      <c r="AIZ82" s="252"/>
      <c r="AJA82" s="252"/>
      <c r="AJB82" s="252"/>
      <c r="AJC82" s="252"/>
      <c r="AJD82" s="252"/>
      <c r="AJE82" s="252"/>
      <c r="AJF82" s="252"/>
      <c r="AJG82" s="252"/>
      <c r="AJH82" s="252"/>
      <c r="AJI82" s="252"/>
      <c r="AJJ82" s="252"/>
      <c r="AJK82" s="252"/>
      <c r="AJL82" s="252"/>
      <c r="AJM82" s="252"/>
      <c r="AJN82" s="252"/>
      <c r="AJO82" s="252"/>
      <c r="AJP82" s="252"/>
      <c r="AJQ82" s="252"/>
      <c r="AJR82" s="252"/>
      <c r="AJS82" s="252"/>
      <c r="AJT82" s="252"/>
      <c r="AJU82" s="252"/>
      <c r="AJV82" s="252"/>
      <c r="AJW82" s="252"/>
      <c r="AJX82" s="252"/>
      <c r="AJY82" s="252"/>
      <c r="AJZ82" s="252"/>
      <c r="AKA82" s="252"/>
      <c r="AKB82" s="252"/>
      <c r="AKC82" s="252"/>
      <c r="AKD82" s="252"/>
      <c r="AKE82" s="252"/>
      <c r="AKF82" s="252"/>
      <c r="AKG82" s="252"/>
      <c r="AKH82" s="252"/>
      <c r="AKI82" s="252"/>
      <c r="AKJ82" s="252"/>
      <c r="AKK82" s="252"/>
      <c r="AKL82" s="252"/>
      <c r="AKM82" s="252"/>
      <c r="AKN82" s="252"/>
      <c r="AKO82" s="252"/>
      <c r="AKP82" s="252"/>
      <c r="AKQ82" s="252"/>
      <c r="AKR82" s="252"/>
      <c r="AKS82" s="252"/>
      <c r="AKT82" s="252"/>
      <c r="AKU82" s="252"/>
      <c r="AKV82" s="252"/>
      <c r="AKW82" s="252"/>
      <c r="AKX82" s="252"/>
      <c r="AKY82" s="252"/>
      <c r="AKZ82" s="252"/>
      <c r="ALA82" s="252"/>
      <c r="ALB82" s="252"/>
      <c r="ALC82" s="252"/>
      <c r="ALD82" s="252"/>
      <c r="ALE82" s="252"/>
      <c r="ALF82" s="252"/>
      <c r="ALG82" s="252"/>
      <c r="ALH82" s="252"/>
      <c r="ALI82" s="252"/>
      <c r="ALJ82" s="252"/>
      <c r="ALK82" s="252"/>
      <c r="ALL82" s="252"/>
      <c r="ALM82" s="252"/>
      <c r="ALN82" s="252"/>
      <c r="ALO82" s="252"/>
      <c r="ALP82" s="252"/>
      <c r="ALQ82" s="252"/>
      <c r="ALR82" s="252"/>
      <c r="ALS82" s="252"/>
      <c r="ALT82" s="252"/>
      <c r="ALU82" s="252"/>
      <c r="ALV82" s="252"/>
      <c r="ALW82" s="252"/>
      <c r="ALX82" s="252"/>
      <c r="ALY82" s="252"/>
      <c r="ALZ82" s="252"/>
      <c r="AMA82" s="252"/>
      <c r="AMB82" s="252"/>
      <c r="AMC82" s="252"/>
      <c r="AMD82" s="252"/>
      <c r="AME82" s="252"/>
      <c r="AMF82" s="252"/>
      <c r="AMG82" s="252"/>
      <c r="AMH82" s="252"/>
      <c r="AMI82" s="252"/>
      <c r="AMJ82" s="252"/>
    </row>
    <row r="83" spans="1:1024" s="255" customFormat="1" ht="18" customHeight="1" x14ac:dyDescent="0.2">
      <c r="A83" s="858" t="s">
        <v>260</v>
      </c>
      <c r="B83" s="858"/>
      <c r="C83" s="858"/>
      <c r="D83" s="858"/>
      <c r="E83" s="486"/>
      <c r="F83" s="486"/>
      <c r="G83" s="486"/>
      <c r="H83" s="486"/>
      <c r="I83" s="486"/>
      <c r="J83" s="254"/>
      <c r="K83" s="254"/>
      <c r="L83" s="254"/>
      <c r="M83" s="254"/>
      <c r="N83" s="254"/>
      <c r="O83" s="254"/>
      <c r="P83" s="254"/>
      <c r="Q83" s="254"/>
      <c r="R83" s="476"/>
      <c r="S83" s="476"/>
      <c r="T83" s="484"/>
      <c r="U83" s="485"/>
      <c r="V83" s="254"/>
      <c r="W83" s="254"/>
      <c r="X83" s="254"/>
    </row>
    <row r="84" spans="1:1024" x14ac:dyDescent="0.2">
      <c r="B84" s="487"/>
      <c r="C84" s="488"/>
      <c r="D84" s="488"/>
      <c r="E84" s="488"/>
      <c r="F84" s="488"/>
      <c r="G84" s="488"/>
      <c r="H84" s="488"/>
      <c r="I84" s="488"/>
      <c r="S84" s="488"/>
      <c r="T84" s="489"/>
      <c r="U84" s="490"/>
    </row>
    <row r="85" spans="1:1024" x14ac:dyDescent="0.2">
      <c r="B85" s="487"/>
      <c r="C85" s="488"/>
      <c r="D85" s="488"/>
      <c r="E85" s="488"/>
      <c r="F85" s="488"/>
      <c r="G85" s="488"/>
      <c r="H85" s="488"/>
      <c r="I85" s="488"/>
    </row>
    <row r="86" spans="1:1024" x14ac:dyDescent="0.2">
      <c r="B86" s="487"/>
      <c r="C86" s="488"/>
      <c r="D86" s="488"/>
      <c r="E86" s="488"/>
      <c r="F86" s="488"/>
      <c r="G86" s="488"/>
      <c r="H86" s="488"/>
      <c r="I86" s="488"/>
      <c r="T86" s="489"/>
      <c r="U86" s="489"/>
    </row>
    <row r="94" spans="1:1024" x14ac:dyDescent="0.2">
      <c r="J94" s="492"/>
      <c r="K94" s="492"/>
      <c r="L94" s="492"/>
      <c r="M94" s="492"/>
      <c r="N94" s="492"/>
      <c r="O94" s="492"/>
      <c r="P94" s="492"/>
    </row>
    <row r="99" spans="2:9" x14ac:dyDescent="0.2">
      <c r="H99" s="492"/>
      <c r="I99" s="492"/>
    </row>
    <row r="101" spans="2:9" x14ac:dyDescent="0.2">
      <c r="B101" s="493"/>
      <c r="C101" s="492"/>
      <c r="D101" s="492"/>
      <c r="E101" s="492"/>
      <c r="F101" s="492"/>
      <c r="G101" s="492"/>
    </row>
  </sheetData>
  <sheetProtection algorithmName="SHA-512" hashValue="vrj5Do0+xfLPyGbz3FAS0OywvYNTLIlBLuFE8m/mBdskkbBdTUs6qlH3weQr8uXUdc6Obj+cAmgasHtELeXaTQ==" saltValue="IGQ7c7lyN/TGB7P8umUxgg==" spinCount="100000" sheet="1" objects="1" scenarios="1" selectLockedCells="1"/>
  <mergeCells count="67">
    <mergeCell ref="D36:D37"/>
    <mergeCell ref="F59:F61"/>
    <mergeCell ref="A82:I82"/>
    <mergeCell ref="J64:Q64"/>
    <mergeCell ref="G65:G67"/>
    <mergeCell ref="I65:I68"/>
    <mergeCell ref="J53:Q53"/>
    <mergeCell ref="A54:E54"/>
    <mergeCell ref="G54:I54"/>
    <mergeCell ref="J54:Q54"/>
    <mergeCell ref="F65:F68"/>
    <mergeCell ref="H65:H68"/>
    <mergeCell ref="C55:C58"/>
    <mergeCell ref="E55:E58"/>
    <mergeCell ref="G64:I64"/>
    <mergeCell ref="A64:E64"/>
    <mergeCell ref="D27:D28"/>
    <mergeCell ref="A26:I26"/>
    <mergeCell ref="A27:A29"/>
    <mergeCell ref="D17:D18"/>
    <mergeCell ref="B27:B29"/>
    <mergeCell ref="C27:C28"/>
    <mergeCell ref="G27:G28"/>
    <mergeCell ref="I27:I28"/>
    <mergeCell ref="A17:A19"/>
    <mergeCell ref="B17:B19"/>
    <mergeCell ref="C17:C18"/>
    <mergeCell ref="G17:G18"/>
    <mergeCell ref="I17:I18"/>
    <mergeCell ref="A1:I1"/>
    <mergeCell ref="A2:I2"/>
    <mergeCell ref="A3:I3"/>
    <mergeCell ref="A5:I5"/>
    <mergeCell ref="A6:I6"/>
    <mergeCell ref="A7:I7"/>
    <mergeCell ref="A8:I8"/>
    <mergeCell ref="A16:I16"/>
    <mergeCell ref="B45:B47"/>
    <mergeCell ref="C45:C46"/>
    <mergeCell ref="G45:G46"/>
    <mergeCell ref="I45:I46"/>
    <mergeCell ref="A35:I35"/>
    <mergeCell ref="A36:A38"/>
    <mergeCell ref="B36:B38"/>
    <mergeCell ref="C36:C37"/>
    <mergeCell ref="G36:G37"/>
    <mergeCell ref="I36:I37"/>
    <mergeCell ref="D45:D46"/>
    <mergeCell ref="A44:I44"/>
    <mergeCell ref="A45:A47"/>
    <mergeCell ref="A83:D83"/>
    <mergeCell ref="A74:I74"/>
    <mergeCell ref="A76:D76"/>
    <mergeCell ref="A77:C77"/>
    <mergeCell ref="A78:I78"/>
    <mergeCell ref="A79:I79"/>
    <mergeCell ref="A81:I81"/>
    <mergeCell ref="A80:I80"/>
    <mergeCell ref="D55:D57"/>
    <mergeCell ref="A55:A58"/>
    <mergeCell ref="B55:B58"/>
    <mergeCell ref="A53:I53"/>
    <mergeCell ref="C65:C68"/>
    <mergeCell ref="D65:D68"/>
    <mergeCell ref="B65:B68"/>
    <mergeCell ref="E65:E68"/>
    <mergeCell ref="A65:A68"/>
  </mergeCells>
  <dataValidations disablePrompts="1" count="1">
    <dataValidation allowBlank="1" showInputMessage="1" showErrorMessage="1" errorTitle="Pare !!!" error="Pare !!!" sqref="U86"/>
  </dataValidations>
  <printOptions horizontalCentered="1"/>
  <pageMargins left="0.31496062992125984" right="0.23622047244094491" top="0.78740157480314965" bottom="0.78740157480314965" header="0.39370078740157483" footer="0.39370078740157483"/>
  <pageSetup paperSize="9" scale="47" orientation="portrait" r:id="rId1"/>
  <headerFooter>
    <oddHeader>&amp;C&amp;G&amp;R&amp;8&amp;P</oddHeader>
    <oddFooter>&amp;L&amp;G
&amp;"Arial,Negrito"&amp;8&amp;K00-032SACCON/CPC/SECAD&amp;R&amp;A
Página &amp;P/&amp;N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8</vt:i4>
      </vt:variant>
    </vt:vector>
  </HeadingPairs>
  <TitlesOfParts>
    <vt:vector size="15" baseType="lpstr">
      <vt:lpstr>Resumo</vt:lpstr>
      <vt:lpstr>Postos de Engenheiro</vt:lpstr>
      <vt:lpstr>Postos de Tec. de Edificacoes</vt:lpstr>
      <vt:lpstr>Encargos e Provisões</vt:lpstr>
      <vt:lpstr>CITL</vt:lpstr>
      <vt:lpstr>Insumos</vt:lpstr>
      <vt:lpstr>Hora Suplementar</vt:lpstr>
      <vt:lpstr>CITL!Area_de_impressao</vt:lpstr>
      <vt:lpstr>'Encargos e Provisões'!Area_de_impressao</vt:lpstr>
      <vt:lpstr>'Hora Suplementar'!Area_de_impressao</vt:lpstr>
      <vt:lpstr>Insumos!Area_de_impressao</vt:lpstr>
      <vt:lpstr>'Postos de Engenheiro'!Area_de_impressao</vt:lpstr>
      <vt:lpstr>'Postos de Tec. de Edificacoes'!Area_de_impressao</vt:lpstr>
      <vt:lpstr>Resumo!Area_de_impressao</vt:lpstr>
      <vt:lpstr>'Hora Suplementar'!Titulos_de_impressao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KETLYN</cp:lastModifiedBy>
  <cp:lastPrinted>2023-11-30T16:28:35Z</cp:lastPrinted>
  <dcterms:created xsi:type="dcterms:W3CDTF">2002-06-10T15:51:10Z</dcterms:created>
  <dcterms:modified xsi:type="dcterms:W3CDTF">2024-01-15T18:35:41Z</dcterms:modified>
</cp:coreProperties>
</file>