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Edu\SLIC\PAD 2023 - 12251\Publicação\comprasgov\"/>
    </mc:Choice>
  </mc:AlternateContent>
  <bookViews>
    <workbookView xWindow="0" yWindow="0" windowWidth="21570" windowHeight="7245" activeTab="1"/>
  </bookViews>
  <sheets>
    <sheet name="Dados Cadastrais" sheetId="8" r:id="rId1"/>
    <sheet name="ITEM 01" sheetId="2" r:id="rId2"/>
    <sheet name="BDI Demonstrativo" sheetId="7" r:id="rId3"/>
  </sheets>
  <definedNames>
    <definedName name="_xlnm._FilterDatabase" localSheetId="1" hidden="1">'ITEM 01'!$A$1:$L$732</definedName>
    <definedName name="_xlnm.Print_Area" localSheetId="1">'ITEM 01'!$A$1:$H$737</definedName>
    <definedName name="_xlnm.Print_Titles" localSheetId="1">'ITEM 01'!$1:$2</definedName>
  </definedNames>
  <calcPr calcId="152511" fullPrecision="0"/>
</workbook>
</file>

<file path=xl/calcChain.xml><?xml version="1.0" encoding="utf-8"?>
<calcChain xmlns="http://schemas.openxmlformats.org/spreadsheetml/2006/main">
  <c r="C25" i="7" l="1"/>
  <c r="B23" i="7"/>
  <c r="D16" i="7" s="1"/>
  <c r="D17" i="7" s="1"/>
  <c r="G728" i="2"/>
  <c r="H728" i="2" s="1"/>
  <c r="G727" i="2"/>
  <c r="H727" i="2" s="1"/>
  <c r="G726" i="2"/>
  <c r="H726" i="2" s="1"/>
  <c r="G725" i="2"/>
  <c r="H725" i="2" s="1"/>
  <c r="G724" i="2"/>
  <c r="H724" i="2" s="1"/>
  <c r="G723" i="2"/>
  <c r="H723" i="2" s="1"/>
  <c r="G722" i="2"/>
  <c r="H722" i="2" s="1"/>
  <c r="G721" i="2"/>
  <c r="H721" i="2" s="1"/>
  <c r="G720" i="2"/>
  <c r="H720" i="2" s="1"/>
  <c r="G719" i="2"/>
  <c r="H719" i="2" s="1"/>
  <c r="G718" i="2"/>
  <c r="H718" i="2" s="1"/>
  <c r="G717" i="2"/>
  <c r="H717" i="2" s="1"/>
  <c r="G716" i="2"/>
  <c r="H716" i="2" s="1"/>
  <c r="G715" i="2"/>
  <c r="H715" i="2" s="1"/>
  <c r="G714" i="2"/>
  <c r="H714" i="2" s="1"/>
  <c r="G713" i="2"/>
  <c r="H713" i="2" s="1"/>
  <c r="G712" i="2"/>
  <c r="H712" i="2" s="1"/>
  <c r="G710" i="2"/>
  <c r="H710" i="2" s="1"/>
  <c r="G709" i="2"/>
  <c r="H709" i="2" s="1"/>
  <c r="G708" i="2"/>
  <c r="H708" i="2" s="1"/>
  <c r="G707" i="2"/>
  <c r="H707" i="2" s="1"/>
  <c r="G706" i="2"/>
  <c r="H706" i="2" s="1"/>
  <c r="G705" i="2"/>
  <c r="H705" i="2" s="1"/>
  <c r="G704" i="2"/>
  <c r="H704" i="2" s="1"/>
  <c r="G703" i="2"/>
  <c r="H703" i="2" s="1"/>
  <c r="G702" i="2"/>
  <c r="H702" i="2" s="1"/>
  <c r="G700" i="2"/>
  <c r="H700" i="2" s="1"/>
  <c r="G699" i="2"/>
  <c r="H699" i="2" s="1"/>
  <c r="G698" i="2"/>
  <c r="H698" i="2" s="1"/>
  <c r="G697" i="2"/>
  <c r="H697" i="2" s="1"/>
  <c r="G696" i="2"/>
  <c r="H696" i="2" s="1"/>
  <c r="G695" i="2"/>
  <c r="H695" i="2" s="1"/>
  <c r="G693" i="2"/>
  <c r="H693" i="2" s="1"/>
  <c r="G692" i="2"/>
  <c r="H692" i="2" s="1"/>
  <c r="G691" i="2"/>
  <c r="H691" i="2" s="1"/>
  <c r="G690" i="2"/>
  <c r="H690" i="2" s="1"/>
  <c r="G689" i="2"/>
  <c r="E689" i="2"/>
  <c r="G688" i="2"/>
  <c r="H688" i="2" s="1"/>
  <c r="G687" i="2"/>
  <c r="H687" i="2" s="1"/>
  <c r="G686" i="2"/>
  <c r="H686" i="2" s="1"/>
  <c r="G684" i="2"/>
  <c r="H684" i="2" s="1"/>
  <c r="G683" i="2"/>
  <c r="H683" i="2" s="1"/>
  <c r="G682" i="2"/>
  <c r="H682" i="2" s="1"/>
  <c r="G681" i="2"/>
  <c r="H681" i="2" s="1"/>
  <c r="G680" i="2"/>
  <c r="H680" i="2" s="1"/>
  <c r="G679" i="2"/>
  <c r="H679" i="2" s="1"/>
  <c r="G677" i="2"/>
  <c r="H677" i="2" s="1"/>
  <c r="G676" i="2"/>
  <c r="H676" i="2" s="1"/>
  <c r="G675" i="2"/>
  <c r="H675" i="2" s="1"/>
  <c r="G674" i="2"/>
  <c r="H674" i="2" s="1"/>
  <c r="G673" i="2"/>
  <c r="H673" i="2" s="1"/>
  <c r="G672" i="2"/>
  <c r="H672" i="2" s="1"/>
  <c r="G671" i="2"/>
  <c r="H671" i="2" s="1"/>
  <c r="G670" i="2"/>
  <c r="H670" i="2" s="1"/>
  <c r="G668" i="2"/>
  <c r="H668" i="2" s="1"/>
  <c r="G667" i="2"/>
  <c r="H667" i="2" s="1"/>
  <c r="G666" i="2"/>
  <c r="H666" i="2" s="1"/>
  <c r="G665" i="2"/>
  <c r="H665" i="2" s="1"/>
  <c r="G664" i="2"/>
  <c r="H664" i="2" s="1"/>
  <c r="G663" i="2"/>
  <c r="H663" i="2" s="1"/>
  <c r="G661" i="2"/>
  <c r="H661" i="2" s="1"/>
  <c r="G660" i="2"/>
  <c r="H660" i="2" s="1"/>
  <c r="G659" i="2"/>
  <c r="H659" i="2" s="1"/>
  <c r="G658" i="2"/>
  <c r="H658" i="2" s="1"/>
  <c r="G657" i="2"/>
  <c r="H657" i="2" s="1"/>
  <c r="G656" i="2"/>
  <c r="H656" i="2" s="1"/>
  <c r="G655" i="2"/>
  <c r="H655" i="2" s="1"/>
  <c r="G654" i="2"/>
  <c r="H654" i="2" s="1"/>
  <c r="G652" i="2"/>
  <c r="H652" i="2" s="1"/>
  <c r="G651" i="2"/>
  <c r="H651" i="2" s="1"/>
  <c r="G650" i="2"/>
  <c r="H650" i="2" s="1"/>
  <c r="G649" i="2"/>
  <c r="H649" i="2" s="1"/>
  <c r="G648" i="2"/>
  <c r="H648" i="2" s="1"/>
  <c r="G647" i="2"/>
  <c r="H647" i="2" s="1"/>
  <c r="G646" i="2"/>
  <c r="H646" i="2" s="1"/>
  <c r="G645" i="2"/>
  <c r="H645" i="2" s="1"/>
  <c r="G644" i="2"/>
  <c r="H644" i="2" s="1"/>
  <c r="G643" i="2"/>
  <c r="H643" i="2" s="1"/>
  <c r="G642" i="2"/>
  <c r="H642" i="2" s="1"/>
  <c r="G641" i="2"/>
  <c r="H641" i="2" s="1"/>
  <c r="G640" i="2"/>
  <c r="H640" i="2" s="1"/>
  <c r="G639" i="2"/>
  <c r="H639" i="2" s="1"/>
  <c r="G638" i="2"/>
  <c r="H638" i="2" s="1"/>
  <c r="G637" i="2"/>
  <c r="H637" i="2" s="1"/>
  <c r="G636" i="2"/>
  <c r="H636" i="2" s="1"/>
  <c r="G635" i="2"/>
  <c r="H635" i="2" s="1"/>
  <c r="G634" i="2"/>
  <c r="H634" i="2" s="1"/>
  <c r="G633" i="2"/>
  <c r="H633" i="2" s="1"/>
  <c r="G632" i="2"/>
  <c r="H632" i="2" s="1"/>
  <c r="G631" i="2"/>
  <c r="H631" i="2" s="1"/>
  <c r="G630" i="2"/>
  <c r="H630" i="2" s="1"/>
  <c r="G628" i="2"/>
  <c r="H628" i="2" s="1"/>
  <c r="G627" i="2"/>
  <c r="H627" i="2" s="1"/>
  <c r="G626" i="2"/>
  <c r="H626" i="2" s="1"/>
  <c r="G625" i="2"/>
  <c r="H625" i="2" s="1"/>
  <c r="G624" i="2"/>
  <c r="H624" i="2" s="1"/>
  <c r="G623" i="2"/>
  <c r="H623" i="2" s="1"/>
  <c r="G622" i="2"/>
  <c r="H622" i="2" s="1"/>
  <c r="G621" i="2"/>
  <c r="H621" i="2" s="1"/>
  <c r="G620" i="2"/>
  <c r="H620" i="2" s="1"/>
  <c r="G619" i="2"/>
  <c r="H619" i="2" s="1"/>
  <c r="G618" i="2"/>
  <c r="H618" i="2" s="1"/>
  <c r="G616" i="2"/>
  <c r="H616" i="2" s="1"/>
  <c r="G615" i="2"/>
  <c r="H615" i="2" s="1"/>
  <c r="G614" i="2"/>
  <c r="H614" i="2" s="1"/>
  <c r="G613" i="2"/>
  <c r="H613" i="2" s="1"/>
  <c r="G612" i="2"/>
  <c r="H612" i="2" s="1"/>
  <c r="G610" i="2"/>
  <c r="H610" i="2" s="1"/>
  <c r="G609" i="2"/>
  <c r="H609" i="2" s="1"/>
  <c r="G608" i="2"/>
  <c r="H608" i="2" s="1"/>
  <c r="G607" i="2"/>
  <c r="H607" i="2" s="1"/>
  <c r="G606" i="2"/>
  <c r="H606" i="2" s="1"/>
  <c r="G605" i="2"/>
  <c r="H605" i="2" s="1"/>
  <c r="G604" i="2"/>
  <c r="H604" i="2" s="1"/>
  <c r="G603" i="2"/>
  <c r="H603" i="2" s="1"/>
  <c r="G602" i="2"/>
  <c r="H602" i="2" s="1"/>
  <c r="G600" i="2"/>
  <c r="H600" i="2" s="1"/>
  <c r="G599" i="2"/>
  <c r="H599" i="2" s="1"/>
  <c r="G598" i="2"/>
  <c r="H598" i="2" s="1"/>
  <c r="G597" i="2"/>
  <c r="H597" i="2" s="1"/>
  <c r="G596" i="2"/>
  <c r="H596" i="2" s="1"/>
  <c r="G595" i="2"/>
  <c r="H595" i="2" s="1"/>
  <c r="G594" i="2"/>
  <c r="H594" i="2" s="1"/>
  <c r="G593" i="2"/>
  <c r="H593" i="2" s="1"/>
  <c r="G592" i="2"/>
  <c r="H592" i="2" s="1"/>
  <c r="G591" i="2"/>
  <c r="H591" i="2" s="1"/>
  <c r="G590" i="2"/>
  <c r="H590" i="2" s="1"/>
  <c r="G589" i="2"/>
  <c r="H589" i="2" s="1"/>
  <c r="G588" i="2"/>
  <c r="H588" i="2" s="1"/>
  <c r="G587" i="2"/>
  <c r="H587" i="2" s="1"/>
  <c r="E587" i="2"/>
  <c r="G586" i="2"/>
  <c r="H586" i="2" s="1"/>
  <c r="G585" i="2"/>
  <c r="H585" i="2" s="1"/>
  <c r="G584" i="2"/>
  <c r="H584" i="2" s="1"/>
  <c r="G583" i="2"/>
  <c r="H583" i="2" s="1"/>
  <c r="G582" i="2"/>
  <c r="H582" i="2" s="1"/>
  <c r="G581" i="2"/>
  <c r="H581" i="2" s="1"/>
  <c r="G580" i="2"/>
  <c r="E580" i="2"/>
  <c r="G579" i="2"/>
  <c r="H579" i="2" s="1"/>
  <c r="G578" i="2"/>
  <c r="H578" i="2" s="1"/>
  <c r="G577" i="2"/>
  <c r="H577" i="2" s="1"/>
  <c r="G576" i="2"/>
  <c r="H576" i="2" s="1"/>
  <c r="G575" i="2"/>
  <c r="H575" i="2" s="1"/>
  <c r="G574" i="2"/>
  <c r="H574" i="2" s="1"/>
  <c r="G573" i="2"/>
  <c r="H573" i="2" s="1"/>
  <c r="G571" i="2"/>
  <c r="H571" i="2" s="1"/>
  <c r="G570" i="2"/>
  <c r="H570" i="2" s="1"/>
  <c r="G569" i="2"/>
  <c r="H569" i="2" s="1"/>
  <c r="G568" i="2"/>
  <c r="E568" i="2"/>
  <c r="G566" i="2"/>
  <c r="H566" i="2" s="1"/>
  <c r="G565" i="2"/>
  <c r="H565" i="2" s="1"/>
  <c r="G564" i="2"/>
  <c r="H564" i="2" s="1"/>
  <c r="G563" i="2"/>
  <c r="H563" i="2" s="1"/>
  <c r="G562" i="2"/>
  <c r="H562" i="2" s="1"/>
  <c r="G561" i="2"/>
  <c r="H561" i="2" s="1"/>
  <c r="G560" i="2"/>
  <c r="H560" i="2" s="1"/>
  <c r="G559" i="2"/>
  <c r="H559" i="2" s="1"/>
  <c r="G558" i="2"/>
  <c r="H558" i="2" s="1"/>
  <c r="G557" i="2"/>
  <c r="H557" i="2" s="1"/>
  <c r="G556" i="2"/>
  <c r="H556" i="2" s="1"/>
  <c r="G554" i="2"/>
  <c r="H554" i="2" s="1"/>
  <c r="G553" i="2"/>
  <c r="H553" i="2" s="1"/>
  <c r="G552" i="2"/>
  <c r="H552" i="2" s="1"/>
  <c r="G551" i="2"/>
  <c r="H551" i="2" s="1"/>
  <c r="G550" i="2"/>
  <c r="H550" i="2" s="1"/>
  <c r="G549" i="2"/>
  <c r="H549" i="2" s="1"/>
  <c r="G548" i="2"/>
  <c r="H548" i="2" s="1"/>
  <c r="G547" i="2"/>
  <c r="H547" i="2" s="1"/>
  <c r="G545" i="2"/>
  <c r="H545" i="2" s="1"/>
  <c r="G544" i="2"/>
  <c r="H544" i="2" s="1"/>
  <c r="G543" i="2"/>
  <c r="H543" i="2" s="1"/>
  <c r="G542" i="2"/>
  <c r="H542" i="2" s="1"/>
  <c r="G541" i="2"/>
  <c r="H541" i="2" s="1"/>
  <c r="G540" i="2"/>
  <c r="H540" i="2" s="1"/>
  <c r="G539" i="2"/>
  <c r="H539" i="2" s="1"/>
  <c r="G538" i="2"/>
  <c r="H538" i="2" s="1"/>
  <c r="G537" i="2"/>
  <c r="H537" i="2" s="1"/>
  <c r="G536" i="2"/>
  <c r="H536" i="2" s="1"/>
  <c r="G535" i="2"/>
  <c r="H535" i="2" s="1"/>
  <c r="G534" i="2"/>
  <c r="H534" i="2" s="1"/>
  <c r="G533" i="2"/>
  <c r="H533" i="2" s="1"/>
  <c r="G532" i="2"/>
  <c r="H532" i="2" s="1"/>
  <c r="G531" i="2"/>
  <c r="H531" i="2" s="1"/>
  <c r="G530" i="2"/>
  <c r="H530" i="2" s="1"/>
  <c r="G529" i="2"/>
  <c r="H529" i="2" s="1"/>
  <c r="G527" i="2"/>
  <c r="H527" i="2" s="1"/>
  <c r="G526" i="2"/>
  <c r="H526" i="2" s="1"/>
  <c r="G525" i="2"/>
  <c r="H525" i="2" s="1"/>
  <c r="G524" i="2"/>
  <c r="H524" i="2" s="1"/>
  <c r="G523" i="2"/>
  <c r="H523" i="2" s="1"/>
  <c r="G522" i="2"/>
  <c r="H522" i="2" s="1"/>
  <c r="G521" i="2"/>
  <c r="H521" i="2" s="1"/>
  <c r="G520" i="2"/>
  <c r="H520" i="2" s="1"/>
  <c r="G518" i="2"/>
  <c r="H518" i="2" s="1"/>
  <c r="G517" i="2"/>
  <c r="H517" i="2" s="1"/>
  <c r="G516" i="2"/>
  <c r="H516" i="2" s="1"/>
  <c r="G515" i="2"/>
  <c r="H515" i="2" s="1"/>
  <c r="G514" i="2"/>
  <c r="H514" i="2" s="1"/>
  <c r="G513" i="2"/>
  <c r="H513" i="2" s="1"/>
  <c r="G512" i="2"/>
  <c r="H512" i="2" s="1"/>
  <c r="G511" i="2"/>
  <c r="H511" i="2" s="1"/>
  <c r="G510" i="2"/>
  <c r="H510" i="2" s="1"/>
  <c r="G509" i="2"/>
  <c r="H509" i="2" s="1"/>
  <c r="G508" i="2"/>
  <c r="H508" i="2" s="1"/>
  <c r="G507" i="2"/>
  <c r="H507" i="2" s="1"/>
  <c r="G506" i="2"/>
  <c r="H506" i="2" s="1"/>
  <c r="G505" i="2"/>
  <c r="H505" i="2" s="1"/>
  <c r="G504" i="2"/>
  <c r="H504" i="2" s="1"/>
  <c r="G503" i="2"/>
  <c r="H503" i="2" s="1"/>
  <c r="G502" i="2"/>
  <c r="H502" i="2" s="1"/>
  <c r="G501" i="2"/>
  <c r="H501" i="2" s="1"/>
  <c r="G500" i="2"/>
  <c r="H500" i="2" s="1"/>
  <c r="G499" i="2"/>
  <c r="H499" i="2" s="1"/>
  <c r="G498" i="2"/>
  <c r="H498" i="2" s="1"/>
  <c r="G497" i="2"/>
  <c r="H497" i="2" s="1"/>
  <c r="G496" i="2"/>
  <c r="H496" i="2" s="1"/>
  <c r="G495" i="2"/>
  <c r="H495" i="2" s="1"/>
  <c r="G494" i="2"/>
  <c r="H494" i="2" s="1"/>
  <c r="G493" i="2"/>
  <c r="H493" i="2" s="1"/>
  <c r="G492" i="2"/>
  <c r="H492" i="2" s="1"/>
  <c r="G491" i="2"/>
  <c r="H491" i="2" s="1"/>
  <c r="G490" i="2"/>
  <c r="H490" i="2" s="1"/>
  <c r="G489" i="2"/>
  <c r="H489" i="2" s="1"/>
  <c r="G488" i="2"/>
  <c r="H488" i="2" s="1"/>
  <c r="G487" i="2"/>
  <c r="H487" i="2" s="1"/>
  <c r="G486" i="2"/>
  <c r="H486" i="2" s="1"/>
  <c r="G485" i="2"/>
  <c r="H485" i="2" s="1"/>
  <c r="G484" i="2"/>
  <c r="H484" i="2" s="1"/>
  <c r="G483" i="2"/>
  <c r="H483" i="2" s="1"/>
  <c r="G482" i="2"/>
  <c r="H482" i="2" s="1"/>
  <c r="G481" i="2"/>
  <c r="H481" i="2" s="1"/>
  <c r="G480" i="2"/>
  <c r="H480" i="2" s="1"/>
  <c r="G479" i="2"/>
  <c r="H479" i="2" s="1"/>
  <c r="G478" i="2"/>
  <c r="H478" i="2" s="1"/>
  <c r="G477" i="2"/>
  <c r="H477" i="2" s="1"/>
  <c r="G476" i="2"/>
  <c r="H476" i="2" s="1"/>
  <c r="G475" i="2"/>
  <c r="H475" i="2" s="1"/>
  <c r="G474" i="2"/>
  <c r="H474" i="2" s="1"/>
  <c r="G473" i="2"/>
  <c r="H473" i="2" s="1"/>
  <c r="G472" i="2"/>
  <c r="H472" i="2" s="1"/>
  <c r="G471" i="2"/>
  <c r="H471" i="2" s="1"/>
  <c r="G470" i="2"/>
  <c r="H470" i="2" s="1"/>
  <c r="G469" i="2"/>
  <c r="H469" i="2" s="1"/>
  <c r="G468" i="2"/>
  <c r="H468" i="2" s="1"/>
  <c r="G467" i="2"/>
  <c r="H467" i="2" s="1"/>
  <c r="G466" i="2"/>
  <c r="H466" i="2" s="1"/>
  <c r="G465" i="2"/>
  <c r="H465" i="2" s="1"/>
  <c r="G464" i="2"/>
  <c r="H464" i="2" s="1"/>
  <c r="G463" i="2"/>
  <c r="H463" i="2" s="1"/>
  <c r="G462" i="2"/>
  <c r="H462" i="2" s="1"/>
  <c r="G461" i="2"/>
  <c r="H461" i="2" s="1"/>
  <c r="G460" i="2"/>
  <c r="H460" i="2" s="1"/>
  <c r="G458" i="2"/>
  <c r="H458" i="2" s="1"/>
  <c r="G457" i="2"/>
  <c r="H457" i="2" s="1"/>
  <c r="G456" i="2"/>
  <c r="H456" i="2" s="1"/>
  <c r="G455" i="2"/>
  <c r="H455" i="2" s="1"/>
  <c r="G454" i="2"/>
  <c r="H454" i="2" s="1"/>
  <c r="G453" i="2"/>
  <c r="H453" i="2" s="1"/>
  <c r="G452" i="2"/>
  <c r="H452" i="2" s="1"/>
  <c r="G451" i="2"/>
  <c r="H451" i="2" s="1"/>
  <c r="G450" i="2"/>
  <c r="H450" i="2" s="1"/>
  <c r="G449" i="2"/>
  <c r="H449" i="2" s="1"/>
  <c r="G448" i="2"/>
  <c r="H448" i="2" s="1"/>
  <c r="G447" i="2"/>
  <c r="H447" i="2" s="1"/>
  <c r="G446" i="2"/>
  <c r="H446" i="2" s="1"/>
  <c r="G445" i="2"/>
  <c r="H445" i="2" s="1"/>
  <c r="G444" i="2"/>
  <c r="H444" i="2" s="1"/>
  <c r="G442" i="2"/>
  <c r="H442" i="2" s="1"/>
  <c r="G441" i="2"/>
  <c r="H441" i="2" s="1"/>
  <c r="G440" i="2"/>
  <c r="H440" i="2" s="1"/>
  <c r="G439" i="2"/>
  <c r="H439" i="2" s="1"/>
  <c r="G438" i="2"/>
  <c r="H438" i="2" s="1"/>
  <c r="G437" i="2"/>
  <c r="H437" i="2" s="1"/>
  <c r="G436" i="2"/>
  <c r="H436" i="2" s="1"/>
  <c r="G435" i="2"/>
  <c r="H435" i="2" s="1"/>
  <c r="G434" i="2"/>
  <c r="H434" i="2" s="1"/>
  <c r="G433" i="2"/>
  <c r="H433" i="2" s="1"/>
  <c r="G432" i="2"/>
  <c r="H432" i="2" s="1"/>
  <c r="G431" i="2"/>
  <c r="H431" i="2" s="1"/>
  <c r="G430" i="2"/>
  <c r="H430" i="2" s="1"/>
  <c r="G429" i="2"/>
  <c r="H429" i="2" s="1"/>
  <c r="G428" i="2"/>
  <c r="H428" i="2" s="1"/>
  <c r="G427" i="2"/>
  <c r="H427" i="2" s="1"/>
  <c r="G426" i="2"/>
  <c r="H426" i="2" s="1"/>
  <c r="G425" i="2"/>
  <c r="H425" i="2" s="1"/>
  <c r="G424" i="2"/>
  <c r="H424" i="2" s="1"/>
  <c r="G423" i="2"/>
  <c r="H423" i="2" s="1"/>
  <c r="G422" i="2"/>
  <c r="H422" i="2" s="1"/>
  <c r="G421" i="2"/>
  <c r="H421" i="2" s="1"/>
  <c r="G420" i="2"/>
  <c r="H420" i="2" s="1"/>
  <c r="G419" i="2"/>
  <c r="H419" i="2" s="1"/>
  <c r="G418" i="2"/>
  <c r="H418" i="2" s="1"/>
  <c r="G417" i="2"/>
  <c r="H417" i="2" s="1"/>
  <c r="G416" i="2"/>
  <c r="H416" i="2" s="1"/>
  <c r="G415" i="2"/>
  <c r="H415" i="2" s="1"/>
  <c r="G414" i="2"/>
  <c r="H414" i="2" s="1"/>
  <c r="G413" i="2"/>
  <c r="H413" i="2" s="1"/>
  <c r="G412" i="2"/>
  <c r="H412" i="2" s="1"/>
  <c r="G411" i="2"/>
  <c r="H411" i="2" s="1"/>
  <c r="G410" i="2"/>
  <c r="H410" i="2" s="1"/>
  <c r="G409" i="2"/>
  <c r="H409" i="2" s="1"/>
  <c r="G407" i="2"/>
  <c r="H407" i="2" s="1"/>
  <c r="G406" i="2"/>
  <c r="H406" i="2" s="1"/>
  <c r="G405" i="2"/>
  <c r="H405" i="2" s="1"/>
  <c r="G404" i="2"/>
  <c r="H404" i="2" s="1"/>
  <c r="G403" i="2"/>
  <c r="H403" i="2" s="1"/>
  <c r="G401" i="2"/>
  <c r="H401" i="2" s="1"/>
  <c r="G400" i="2"/>
  <c r="H400" i="2" s="1"/>
  <c r="G399" i="2"/>
  <c r="H399" i="2" s="1"/>
  <c r="G398" i="2"/>
  <c r="H398" i="2" s="1"/>
  <c r="G397" i="2"/>
  <c r="H397" i="2" s="1"/>
  <c r="G396" i="2"/>
  <c r="H396" i="2" s="1"/>
  <c r="G395" i="2"/>
  <c r="H395" i="2" s="1"/>
  <c r="G394" i="2"/>
  <c r="H394" i="2" s="1"/>
  <c r="G393" i="2"/>
  <c r="H393" i="2" s="1"/>
  <c r="G392" i="2"/>
  <c r="H392" i="2" s="1"/>
  <c r="G391" i="2"/>
  <c r="H391" i="2" s="1"/>
  <c r="G390" i="2"/>
  <c r="H390" i="2" s="1"/>
  <c r="G389" i="2"/>
  <c r="H389" i="2" s="1"/>
  <c r="G388" i="2"/>
  <c r="H388" i="2" s="1"/>
  <c r="G387" i="2"/>
  <c r="H387" i="2" s="1"/>
  <c r="G386" i="2"/>
  <c r="H386" i="2" s="1"/>
  <c r="G385" i="2"/>
  <c r="H385" i="2" s="1"/>
  <c r="G384" i="2"/>
  <c r="H384" i="2" s="1"/>
  <c r="G383" i="2"/>
  <c r="H383" i="2" s="1"/>
  <c r="G382" i="2"/>
  <c r="H382" i="2" s="1"/>
  <c r="G381" i="2"/>
  <c r="H381" i="2" s="1"/>
  <c r="G380" i="2"/>
  <c r="H380" i="2" s="1"/>
  <c r="G379" i="2"/>
  <c r="H379" i="2" s="1"/>
  <c r="G378" i="2"/>
  <c r="H378" i="2" s="1"/>
  <c r="G377" i="2"/>
  <c r="H377" i="2" s="1"/>
  <c r="G376" i="2"/>
  <c r="H376" i="2" s="1"/>
  <c r="G375" i="2"/>
  <c r="H375" i="2" s="1"/>
  <c r="G374" i="2"/>
  <c r="H374" i="2" s="1"/>
  <c r="G373" i="2"/>
  <c r="H373" i="2" s="1"/>
  <c r="G372" i="2"/>
  <c r="H372" i="2" s="1"/>
  <c r="G371" i="2"/>
  <c r="H371" i="2" s="1"/>
  <c r="G370" i="2"/>
  <c r="H370" i="2" s="1"/>
  <c r="G368" i="2"/>
  <c r="H368" i="2" s="1"/>
  <c r="G367" i="2"/>
  <c r="H367" i="2" s="1"/>
  <c r="G366" i="2"/>
  <c r="H366" i="2" s="1"/>
  <c r="G365" i="2"/>
  <c r="H365" i="2" s="1"/>
  <c r="G364" i="2"/>
  <c r="H364" i="2" s="1"/>
  <c r="G363" i="2"/>
  <c r="H363" i="2" s="1"/>
  <c r="G362" i="2"/>
  <c r="H362" i="2" s="1"/>
  <c r="G361" i="2"/>
  <c r="H361" i="2" s="1"/>
  <c r="G360" i="2"/>
  <c r="H360" i="2" s="1"/>
  <c r="G359" i="2"/>
  <c r="H359" i="2" s="1"/>
  <c r="G358" i="2"/>
  <c r="H358" i="2" s="1"/>
  <c r="G357" i="2"/>
  <c r="H357" i="2" s="1"/>
  <c r="G356" i="2"/>
  <c r="H356" i="2" s="1"/>
  <c r="G355" i="2"/>
  <c r="H355" i="2" s="1"/>
  <c r="G354" i="2"/>
  <c r="H354" i="2" s="1"/>
  <c r="G353" i="2"/>
  <c r="H353" i="2" s="1"/>
  <c r="G352" i="2"/>
  <c r="H352" i="2" s="1"/>
  <c r="G351" i="2"/>
  <c r="H351" i="2" s="1"/>
  <c r="G350" i="2"/>
  <c r="H350" i="2" s="1"/>
  <c r="G349" i="2"/>
  <c r="H349" i="2" s="1"/>
  <c r="G348" i="2"/>
  <c r="H348" i="2" s="1"/>
  <c r="G347" i="2"/>
  <c r="H347" i="2" s="1"/>
  <c r="G346" i="2"/>
  <c r="H346" i="2" s="1"/>
  <c r="G345" i="2"/>
  <c r="H345" i="2" s="1"/>
  <c r="G344" i="2"/>
  <c r="H344" i="2" s="1"/>
  <c r="G343" i="2"/>
  <c r="H343" i="2" s="1"/>
  <c r="G342" i="2"/>
  <c r="H342" i="2" s="1"/>
  <c r="G340" i="2"/>
  <c r="H340" i="2" s="1"/>
  <c r="G339" i="2"/>
  <c r="H339" i="2" s="1"/>
  <c r="G338" i="2"/>
  <c r="H338" i="2" s="1"/>
  <c r="G337" i="2"/>
  <c r="H337" i="2" s="1"/>
  <c r="G336" i="2"/>
  <c r="H336" i="2" s="1"/>
  <c r="G335" i="2"/>
  <c r="H335" i="2" s="1"/>
  <c r="G334" i="2"/>
  <c r="H334" i="2" s="1"/>
  <c r="G333" i="2"/>
  <c r="H333" i="2" s="1"/>
  <c r="G332" i="2"/>
  <c r="H332" i="2" s="1"/>
  <c r="G331" i="2"/>
  <c r="H331" i="2" s="1"/>
  <c r="G330" i="2"/>
  <c r="H330" i="2" s="1"/>
  <c r="G329" i="2"/>
  <c r="H329" i="2" s="1"/>
  <c r="G327" i="2"/>
  <c r="H327" i="2" s="1"/>
  <c r="G326" i="2"/>
  <c r="H326" i="2" s="1"/>
  <c r="G325" i="2"/>
  <c r="H325" i="2" s="1"/>
  <c r="G324" i="2"/>
  <c r="H324" i="2" s="1"/>
  <c r="G323" i="2"/>
  <c r="H323" i="2" s="1"/>
  <c r="G322" i="2"/>
  <c r="H322" i="2" s="1"/>
  <c r="G321" i="2"/>
  <c r="H321" i="2" s="1"/>
  <c r="G320" i="2"/>
  <c r="H320" i="2" s="1"/>
  <c r="G319" i="2"/>
  <c r="H319" i="2" s="1"/>
  <c r="G318" i="2"/>
  <c r="H318" i="2" s="1"/>
  <c r="G317" i="2"/>
  <c r="H317" i="2" s="1"/>
  <c r="G316" i="2"/>
  <c r="H316" i="2" s="1"/>
  <c r="G315" i="2"/>
  <c r="H315" i="2" s="1"/>
  <c r="G314" i="2"/>
  <c r="H314" i="2" s="1"/>
  <c r="G313" i="2"/>
  <c r="H313" i="2" s="1"/>
  <c r="G312" i="2"/>
  <c r="H312" i="2" s="1"/>
  <c r="G311" i="2"/>
  <c r="H311" i="2" s="1"/>
  <c r="G310" i="2"/>
  <c r="H310" i="2" s="1"/>
  <c r="G309" i="2"/>
  <c r="H309" i="2" s="1"/>
  <c r="G308" i="2"/>
  <c r="H308" i="2" s="1"/>
  <c r="G307" i="2"/>
  <c r="H307" i="2" s="1"/>
  <c r="G306" i="2"/>
  <c r="H306" i="2" s="1"/>
  <c r="G305" i="2"/>
  <c r="H305" i="2" s="1"/>
  <c r="G304" i="2"/>
  <c r="H304" i="2" s="1"/>
  <c r="G303" i="2"/>
  <c r="H303" i="2" s="1"/>
  <c r="G302" i="2"/>
  <c r="H302" i="2" s="1"/>
  <c r="G301" i="2"/>
  <c r="H301" i="2" s="1"/>
  <c r="G300" i="2"/>
  <c r="H300" i="2" s="1"/>
  <c r="G299" i="2"/>
  <c r="H299" i="2" s="1"/>
  <c r="G298" i="2"/>
  <c r="H298" i="2" s="1"/>
  <c r="G297" i="2"/>
  <c r="H297" i="2" s="1"/>
  <c r="G296" i="2"/>
  <c r="H296" i="2" s="1"/>
  <c r="G295" i="2"/>
  <c r="H295" i="2" s="1"/>
  <c r="G294" i="2"/>
  <c r="H294" i="2" s="1"/>
  <c r="G292" i="2"/>
  <c r="H292" i="2" s="1"/>
  <c r="G291" i="2"/>
  <c r="H291" i="2" s="1"/>
  <c r="G290" i="2"/>
  <c r="H290" i="2" s="1"/>
  <c r="G289" i="2"/>
  <c r="H289" i="2" s="1"/>
  <c r="G288" i="2"/>
  <c r="H288" i="2" s="1"/>
  <c r="E288" i="2"/>
  <c r="G287" i="2"/>
  <c r="H287" i="2" s="1"/>
  <c r="E287" i="2"/>
  <c r="G286" i="2"/>
  <c r="E286" i="2"/>
  <c r="G285" i="2"/>
  <c r="H285" i="2" s="1"/>
  <c r="G284" i="2"/>
  <c r="H284" i="2" s="1"/>
  <c r="G283" i="2"/>
  <c r="H283" i="2" s="1"/>
  <c r="G282" i="2"/>
  <c r="H282" i="2" s="1"/>
  <c r="G281" i="2"/>
  <c r="H281" i="2" s="1"/>
  <c r="G280" i="2"/>
  <c r="H280" i="2" s="1"/>
  <c r="G279" i="2"/>
  <c r="E279" i="2"/>
  <c r="G278" i="2"/>
  <c r="H278" i="2" s="1"/>
  <c r="G277" i="2"/>
  <c r="H277" i="2" s="1"/>
  <c r="G275" i="2"/>
  <c r="H275" i="2" s="1"/>
  <c r="G274" i="2"/>
  <c r="H274" i="2" s="1"/>
  <c r="G273" i="2"/>
  <c r="H273" i="2" s="1"/>
  <c r="G272" i="2"/>
  <c r="H272" i="2" s="1"/>
  <c r="G271" i="2"/>
  <c r="H271" i="2" s="1"/>
  <c r="G270" i="2"/>
  <c r="H270" i="2" s="1"/>
  <c r="G269" i="2"/>
  <c r="H269" i="2" s="1"/>
  <c r="G268" i="2"/>
  <c r="H268" i="2" s="1"/>
  <c r="G267" i="2"/>
  <c r="H267" i="2" s="1"/>
  <c r="G266" i="2"/>
  <c r="H266" i="2" s="1"/>
  <c r="G265" i="2"/>
  <c r="H265" i="2" s="1"/>
  <c r="G264" i="2"/>
  <c r="H264" i="2" s="1"/>
  <c r="G263" i="2"/>
  <c r="H263" i="2" s="1"/>
  <c r="G262" i="2"/>
  <c r="H262" i="2" s="1"/>
  <c r="G261" i="2"/>
  <c r="H261" i="2" s="1"/>
  <c r="G260" i="2"/>
  <c r="H260" i="2" s="1"/>
  <c r="G259" i="2"/>
  <c r="E259" i="2"/>
  <c r="G258" i="2"/>
  <c r="H258" i="2" s="1"/>
  <c r="G256" i="2"/>
  <c r="H256" i="2" s="1"/>
  <c r="G255" i="2"/>
  <c r="H255" i="2" s="1"/>
  <c r="G254" i="2"/>
  <c r="H254" i="2" s="1"/>
  <c r="G253" i="2"/>
  <c r="H253" i="2" s="1"/>
  <c r="G252" i="2"/>
  <c r="H252" i="2" s="1"/>
  <c r="G251" i="2"/>
  <c r="H251" i="2" s="1"/>
  <c r="G250" i="2"/>
  <c r="H250" i="2" s="1"/>
  <c r="G249" i="2"/>
  <c r="H249" i="2" s="1"/>
  <c r="G248" i="2"/>
  <c r="H248" i="2" s="1"/>
  <c r="G247" i="2"/>
  <c r="H247" i="2" s="1"/>
  <c r="G246" i="2"/>
  <c r="H246" i="2" s="1"/>
  <c r="G245" i="2"/>
  <c r="H245" i="2" s="1"/>
  <c r="G244" i="2"/>
  <c r="H244" i="2" s="1"/>
  <c r="G243" i="2"/>
  <c r="H243" i="2" s="1"/>
  <c r="G242" i="2"/>
  <c r="H242" i="2" s="1"/>
  <c r="G241" i="2"/>
  <c r="H241" i="2" s="1"/>
  <c r="G240" i="2"/>
  <c r="H240" i="2" s="1"/>
  <c r="G239" i="2"/>
  <c r="H239" i="2" s="1"/>
  <c r="G238" i="2"/>
  <c r="H238" i="2" s="1"/>
  <c r="G237" i="2"/>
  <c r="H237" i="2" s="1"/>
  <c r="G236" i="2"/>
  <c r="H236" i="2" s="1"/>
  <c r="G235" i="2"/>
  <c r="H235" i="2" s="1"/>
  <c r="G234" i="2"/>
  <c r="H234" i="2" s="1"/>
  <c r="G233" i="2"/>
  <c r="H233" i="2" s="1"/>
  <c r="G232" i="2"/>
  <c r="H232" i="2" s="1"/>
  <c r="G231" i="2"/>
  <c r="H231" i="2" s="1"/>
  <c r="G230" i="2"/>
  <c r="H230" i="2" s="1"/>
  <c r="G229" i="2"/>
  <c r="H229" i="2" s="1"/>
  <c r="G228" i="2"/>
  <c r="H228" i="2" s="1"/>
  <c r="G227" i="2"/>
  <c r="H227" i="2" s="1"/>
  <c r="G226" i="2"/>
  <c r="H226" i="2" s="1"/>
  <c r="G225" i="2"/>
  <c r="H225" i="2" s="1"/>
  <c r="G223" i="2"/>
  <c r="H223" i="2" s="1"/>
  <c r="G222" i="2"/>
  <c r="H222" i="2" s="1"/>
  <c r="G221" i="2"/>
  <c r="H221" i="2" s="1"/>
  <c r="G220" i="2"/>
  <c r="H220" i="2" s="1"/>
  <c r="G219" i="2"/>
  <c r="H219" i="2" s="1"/>
  <c r="G218" i="2"/>
  <c r="H218" i="2" s="1"/>
  <c r="G217" i="2"/>
  <c r="H217" i="2" s="1"/>
  <c r="G216" i="2"/>
  <c r="H216" i="2" s="1"/>
  <c r="G215" i="2"/>
  <c r="H215" i="2" s="1"/>
  <c r="G214" i="2"/>
  <c r="H214" i="2" s="1"/>
  <c r="G213" i="2"/>
  <c r="H213" i="2" s="1"/>
  <c r="G212" i="2"/>
  <c r="H212" i="2" s="1"/>
  <c r="G210" i="2"/>
  <c r="H210" i="2" s="1"/>
  <c r="G209" i="2"/>
  <c r="H209" i="2" s="1"/>
  <c r="G208" i="2"/>
  <c r="H208" i="2" s="1"/>
  <c r="G207" i="2"/>
  <c r="H207" i="2" s="1"/>
  <c r="G206" i="2"/>
  <c r="H206" i="2" s="1"/>
  <c r="G205" i="2"/>
  <c r="H205" i="2" s="1"/>
  <c r="G204" i="2"/>
  <c r="H204" i="2" s="1"/>
  <c r="G203" i="2"/>
  <c r="H203" i="2" s="1"/>
  <c r="G202" i="2"/>
  <c r="H202" i="2" s="1"/>
  <c r="G201" i="2"/>
  <c r="H201" i="2" s="1"/>
  <c r="G200" i="2"/>
  <c r="H200" i="2" s="1"/>
  <c r="G199" i="2"/>
  <c r="H199" i="2" s="1"/>
  <c r="G198" i="2"/>
  <c r="H198" i="2" s="1"/>
  <c r="G197" i="2"/>
  <c r="H197" i="2" s="1"/>
  <c r="G196" i="2"/>
  <c r="H196" i="2" s="1"/>
  <c r="G195" i="2"/>
  <c r="H195" i="2" s="1"/>
  <c r="G194" i="2"/>
  <c r="H194" i="2" s="1"/>
  <c r="G192" i="2"/>
  <c r="H192" i="2" s="1"/>
  <c r="G191" i="2"/>
  <c r="H191" i="2" s="1"/>
  <c r="G190" i="2"/>
  <c r="H190" i="2" s="1"/>
  <c r="G189" i="2"/>
  <c r="H189" i="2" s="1"/>
  <c r="G188" i="2"/>
  <c r="H188" i="2" s="1"/>
  <c r="G187" i="2"/>
  <c r="H187" i="2" s="1"/>
  <c r="G186" i="2"/>
  <c r="H186" i="2" s="1"/>
  <c r="G185" i="2"/>
  <c r="H185" i="2" s="1"/>
  <c r="G184" i="2"/>
  <c r="H184" i="2" s="1"/>
  <c r="G183" i="2"/>
  <c r="H183" i="2" s="1"/>
  <c r="G182" i="2"/>
  <c r="H182" i="2" s="1"/>
  <c r="G180" i="2"/>
  <c r="H180" i="2" s="1"/>
  <c r="G179" i="2"/>
  <c r="H179" i="2" s="1"/>
  <c r="G178" i="2"/>
  <c r="H178" i="2" s="1"/>
  <c r="G177" i="2"/>
  <c r="H177" i="2" s="1"/>
  <c r="G176" i="2"/>
  <c r="H176" i="2" s="1"/>
  <c r="G174" i="2"/>
  <c r="H174" i="2" s="1"/>
  <c r="G173" i="2"/>
  <c r="H173" i="2" s="1"/>
  <c r="G172" i="2"/>
  <c r="H172" i="2" s="1"/>
  <c r="G171" i="2"/>
  <c r="H171" i="2" s="1"/>
  <c r="G170" i="2"/>
  <c r="H170" i="2" s="1"/>
  <c r="G169" i="2"/>
  <c r="H169" i="2" s="1"/>
  <c r="G167" i="2"/>
  <c r="H167" i="2" s="1"/>
  <c r="G166" i="2"/>
  <c r="H166" i="2" s="1"/>
  <c r="G165" i="2"/>
  <c r="H165" i="2" s="1"/>
  <c r="G164" i="2"/>
  <c r="H164" i="2" s="1"/>
  <c r="G163" i="2"/>
  <c r="H163" i="2" s="1"/>
  <c r="G162" i="2"/>
  <c r="H162" i="2" s="1"/>
  <c r="G161" i="2"/>
  <c r="H161" i="2" s="1"/>
  <c r="G160" i="2"/>
  <c r="H160" i="2" s="1"/>
  <c r="G159" i="2"/>
  <c r="H159" i="2" s="1"/>
  <c r="G157" i="2"/>
  <c r="H157" i="2" s="1"/>
  <c r="G156" i="2"/>
  <c r="H156" i="2" s="1"/>
  <c r="G155" i="2"/>
  <c r="H155" i="2" s="1"/>
  <c r="G154" i="2"/>
  <c r="H154" i="2" s="1"/>
  <c r="G153" i="2"/>
  <c r="H153" i="2" s="1"/>
  <c r="G152" i="2"/>
  <c r="H152" i="2" s="1"/>
  <c r="G151" i="2"/>
  <c r="H151" i="2" s="1"/>
  <c r="G149" i="2"/>
  <c r="H149" i="2" s="1"/>
  <c r="G148" i="2"/>
  <c r="H148" i="2" s="1"/>
  <c r="G147" i="2"/>
  <c r="H147" i="2" s="1"/>
  <c r="G146" i="2"/>
  <c r="H146" i="2" s="1"/>
  <c r="G145" i="2"/>
  <c r="H145" i="2" s="1"/>
  <c r="G144" i="2"/>
  <c r="H144" i="2" s="1"/>
  <c r="G143" i="2"/>
  <c r="H143" i="2" s="1"/>
  <c r="G142" i="2"/>
  <c r="H142" i="2" s="1"/>
  <c r="G140" i="2"/>
  <c r="H140" i="2" s="1"/>
  <c r="G139" i="2"/>
  <c r="H139" i="2" s="1"/>
  <c r="G138" i="2"/>
  <c r="H138" i="2" s="1"/>
  <c r="G137" i="2"/>
  <c r="H137" i="2" s="1"/>
  <c r="G136" i="2"/>
  <c r="H136" i="2" s="1"/>
  <c r="G135" i="2"/>
  <c r="H135" i="2" s="1"/>
  <c r="G134" i="2"/>
  <c r="H134" i="2" s="1"/>
  <c r="G133" i="2"/>
  <c r="H133" i="2" s="1"/>
  <c r="G132" i="2"/>
  <c r="H132" i="2" s="1"/>
  <c r="G131" i="2"/>
  <c r="H131" i="2" s="1"/>
  <c r="G130" i="2"/>
  <c r="H130" i="2" s="1"/>
  <c r="G128" i="2"/>
  <c r="H128" i="2" s="1"/>
  <c r="G127" i="2"/>
  <c r="E127" i="2"/>
  <c r="G126" i="2"/>
  <c r="H126" i="2" s="1"/>
  <c r="G125" i="2"/>
  <c r="H125" i="2" s="1"/>
  <c r="G124" i="2"/>
  <c r="H124" i="2" s="1"/>
  <c r="G123" i="2"/>
  <c r="H123" i="2" s="1"/>
  <c r="G122" i="2"/>
  <c r="H122" i="2" s="1"/>
  <c r="G121" i="2"/>
  <c r="H121" i="2" s="1"/>
  <c r="G119" i="2"/>
  <c r="H119" i="2" s="1"/>
  <c r="G118" i="2"/>
  <c r="H118" i="2" s="1"/>
  <c r="G117" i="2"/>
  <c r="H117" i="2" s="1"/>
  <c r="G116" i="2"/>
  <c r="H116" i="2" s="1"/>
  <c r="G115" i="2"/>
  <c r="H115" i="2" s="1"/>
  <c r="G114" i="2"/>
  <c r="H114" i="2" s="1"/>
  <c r="G113" i="2"/>
  <c r="H113" i="2" s="1"/>
  <c r="G112" i="2"/>
  <c r="H112" i="2" s="1"/>
  <c r="G111" i="2"/>
  <c r="H111" i="2" s="1"/>
  <c r="G110" i="2"/>
  <c r="H110" i="2" s="1"/>
  <c r="G109" i="2"/>
  <c r="H109" i="2" s="1"/>
  <c r="G108" i="2"/>
  <c r="H108" i="2" s="1"/>
  <c r="G107" i="2"/>
  <c r="H107" i="2" s="1"/>
  <c r="G106" i="2"/>
  <c r="H106" i="2" s="1"/>
  <c r="G105" i="2"/>
  <c r="H105" i="2" s="1"/>
  <c r="G104" i="2"/>
  <c r="H104" i="2" s="1"/>
  <c r="G103" i="2"/>
  <c r="H103" i="2" s="1"/>
  <c r="G102" i="2"/>
  <c r="H102" i="2" s="1"/>
  <c r="G101" i="2"/>
  <c r="H101" i="2" s="1"/>
  <c r="G100" i="2"/>
  <c r="H100" i="2" s="1"/>
  <c r="G99" i="2"/>
  <c r="H99" i="2" s="1"/>
  <c r="G98" i="2"/>
  <c r="H98" i="2" s="1"/>
  <c r="G97" i="2"/>
  <c r="H97" i="2" s="1"/>
  <c r="G96" i="2"/>
  <c r="H96" i="2" s="1"/>
  <c r="G95" i="2"/>
  <c r="H95" i="2" s="1"/>
  <c r="G94" i="2"/>
  <c r="H94" i="2" s="1"/>
  <c r="G93" i="2"/>
  <c r="H93" i="2" s="1"/>
  <c r="G92" i="2"/>
  <c r="H92" i="2" s="1"/>
  <c r="G91" i="2"/>
  <c r="H91" i="2" s="1"/>
  <c r="G90" i="2"/>
  <c r="H90" i="2" s="1"/>
  <c r="G89" i="2"/>
  <c r="H89" i="2" s="1"/>
  <c r="G88" i="2"/>
  <c r="H88" i="2" s="1"/>
  <c r="G87" i="2"/>
  <c r="H87" i="2" s="1"/>
  <c r="G86" i="2"/>
  <c r="H86" i="2" s="1"/>
  <c r="G85" i="2"/>
  <c r="H85" i="2" s="1"/>
  <c r="G84" i="2"/>
  <c r="H84" i="2" s="1"/>
  <c r="G83" i="2"/>
  <c r="H83" i="2" s="1"/>
  <c r="G82" i="2"/>
  <c r="H82" i="2" s="1"/>
  <c r="G81" i="2"/>
  <c r="H81" i="2" s="1"/>
  <c r="G80" i="2"/>
  <c r="H80" i="2" s="1"/>
  <c r="G79" i="2"/>
  <c r="H79" i="2" s="1"/>
  <c r="G78" i="2"/>
  <c r="H78" i="2" s="1"/>
  <c r="G77" i="2"/>
  <c r="H77" i="2" s="1"/>
  <c r="G76" i="2"/>
  <c r="H76" i="2" s="1"/>
  <c r="G75" i="2"/>
  <c r="H75" i="2" s="1"/>
  <c r="G74" i="2"/>
  <c r="H74" i="2" s="1"/>
  <c r="G72" i="2"/>
  <c r="H72" i="2" s="1"/>
  <c r="G71" i="2"/>
  <c r="H71" i="2" s="1"/>
  <c r="G70" i="2"/>
  <c r="H70" i="2" s="1"/>
  <c r="G69" i="2"/>
  <c r="H69" i="2" s="1"/>
  <c r="G68" i="2"/>
  <c r="H68" i="2" s="1"/>
  <c r="G67" i="2"/>
  <c r="H67" i="2" s="1"/>
  <c r="G66" i="2"/>
  <c r="H66" i="2" s="1"/>
  <c r="G65" i="2"/>
  <c r="H65" i="2" s="1"/>
  <c r="G64" i="2"/>
  <c r="H64" i="2" s="1"/>
  <c r="G63" i="2"/>
  <c r="H63" i="2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55" i="2"/>
  <c r="H55" i="2" s="1"/>
  <c r="G54" i="2"/>
  <c r="H54" i="2" s="1"/>
  <c r="G53" i="2"/>
  <c r="H53" i="2" s="1"/>
  <c r="G52" i="2"/>
  <c r="H5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5" i="2"/>
  <c r="H45" i="2" s="1"/>
  <c r="G44" i="2"/>
  <c r="E44" i="2"/>
  <c r="G43" i="2"/>
  <c r="H43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E36" i="2"/>
  <c r="G35" i="2"/>
  <c r="H35" i="2" s="1"/>
  <c r="G34" i="2"/>
  <c r="H34" i="2" s="1"/>
  <c r="G33" i="2"/>
  <c r="H33" i="2" s="1"/>
  <c r="G32" i="2"/>
  <c r="H32" i="2" s="1"/>
  <c r="E32" i="2"/>
  <c r="G31" i="2"/>
  <c r="H31" i="2" s="1"/>
  <c r="G30" i="2"/>
  <c r="H30" i="2" s="1"/>
  <c r="G29" i="2"/>
  <c r="H29" i="2" s="1"/>
  <c r="G28" i="2"/>
  <c r="E28" i="2"/>
  <c r="G27" i="2"/>
  <c r="H27" i="2" s="1"/>
  <c r="G26" i="2"/>
  <c r="H26" i="2" s="1"/>
  <c r="G25" i="2"/>
  <c r="H25" i="2" s="1"/>
  <c r="G24" i="2"/>
  <c r="H24" i="2" s="1"/>
  <c r="G23" i="2"/>
  <c r="H23" i="2" s="1"/>
  <c r="G22" i="2"/>
  <c r="H22" i="2" s="1"/>
  <c r="G21" i="2"/>
  <c r="H21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G4" i="2"/>
  <c r="H4" i="2" s="1"/>
  <c r="H28" i="2" l="1"/>
  <c r="H259" i="2"/>
  <c r="H127" i="2"/>
  <c r="H36" i="2"/>
  <c r="H279" i="2"/>
  <c r="H568" i="2"/>
  <c r="H44" i="2"/>
  <c r="H580" i="2"/>
  <c r="H286" i="2"/>
  <c r="H689" i="2"/>
  <c r="H730" i="2" l="1"/>
</calcChain>
</file>

<file path=xl/sharedStrings.xml><?xml version="1.0" encoding="utf-8"?>
<sst xmlns="http://schemas.openxmlformats.org/spreadsheetml/2006/main" count="2766" uniqueCount="2091">
  <si>
    <t>ITEM</t>
  </si>
  <si>
    <t>SINAPI CÓDIGO 10/2023</t>
  </si>
  <si>
    <t>DESCRIÇÃO DOS SERVIÇOS</t>
  </si>
  <si>
    <t>QUANT.</t>
  </si>
  <si>
    <t>VALOR UNITÁRIO
COM DESCONTO E BDI</t>
  </si>
  <si>
    <t>VALOR TOTAL</t>
  </si>
  <si>
    <t>SERVIÇOS ACESSÓRIOS</t>
  </si>
  <si>
    <t xml:space="preserve"> COTAÇÃO </t>
  </si>
  <si>
    <t>ART (ANOTAÇÃO DE RESPONSABILIDADE TÉCNICA)</t>
  </si>
  <si>
    <t>UN</t>
  </si>
  <si>
    <t xml:space="preserve"> 103689 </t>
  </si>
  <si>
    <t>FORNECIMENTO E INSTALAÇÃO DE PLACA DE OBRA COM CHAPA GALVANIZADA E ESTRUTURA DE MADEIRA. AF_03/2022_PS</t>
  </si>
  <si>
    <t xml:space="preserve"> M2 </t>
  </si>
  <si>
    <t xml:space="preserve"> REF.: SUDECAP 01.09.11 </t>
  </si>
  <si>
    <t>DESMOBILIZAÇÃO DE CONTAINER</t>
  </si>
  <si>
    <t xml:space="preserve"> REF.: SUDECAP 01.09.01 </t>
  </si>
  <si>
    <t>MOBILIZAÇÃO DE CONTAINER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</si>
  <si>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</si>
  <si>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</si>
  <si>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</si>
  <si>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97637 </t>
  </si>
  <si>
    <t>REMOÇÃO DE TAPUME/ CHAPAS METÁLICAS E DE MADEIRA, DE FORMA MANUAL, SEM REAPROVEITAMENTO. AF_09/2023</t>
  </si>
  <si>
    <t xml:space="preserve"> 88326 </t>
  </si>
  <si>
    <t>VIGIA NOTURNO COM ENCARGOS COMPLEMENTARES</t>
  </si>
  <si>
    <t>H</t>
  </si>
  <si>
    <t xml:space="preserve"> REF. FDE 13.80.013 </t>
  </si>
  <si>
    <t>ISOLAMENTO COM LONA PRETA</t>
  </si>
  <si>
    <t xml:space="preserve"> 85423 </t>
  </si>
  <si>
    <t>ISOLAMENTO DE OBRA COM TELA PLASTICA COM MALHA DE 5MM</t>
  </si>
  <si>
    <t xml:space="preserve"> REF.: SBC (020026) </t>
  </si>
  <si>
    <t>TAPUME EM CHAPA COMPENSADO-REAPROVEITAMENTO 20 VEZES</t>
  </si>
  <si>
    <t>M</t>
  </si>
  <si>
    <t>DEMOLIÇÕES E REMOÇÕES</t>
  </si>
  <si>
    <t xml:space="preserve"> 97629 </t>
  </si>
  <si>
    <t>DEMOLIÇÃO DE LAJES, EM CONCRETO ARMADO, DE FORMA MECANIZADA COM MARTELETE, SEM REAPROVEITAMENTO. AF_09/2023</t>
  </si>
  <si>
    <t xml:space="preserve"> M3 </t>
  </si>
  <si>
    <t xml:space="preserve"> 97627 </t>
  </si>
  <si>
    <t>DEMOLIÇÃO DE PILARES E VIGAS EM CONCRETO ARMADO, DE FORMA MECANIZADA COM MARTELETE, SEM REAPROVEITAMENTO. AF_09/2023</t>
  </si>
  <si>
    <t>REF SEDOP 020408</t>
  </si>
  <si>
    <t>RETIRADA DE PISO VINILICO</t>
  </si>
  <si>
    <t xml:space="preserve"> 97634 </t>
  </si>
  <si>
    <t>DEMOLIÇÃO DE REVESTIMENTO CERÂMICO, DE FORMA MECANIZADA COM MARTELETE, SEM REAPROVEITAMENTO. AF_09/2023</t>
  </si>
  <si>
    <t xml:space="preserve"> 97633 </t>
  </si>
  <si>
    <t>DEMOLIÇÃO DE REVESTIMENTO CERÂMICO, DE FORMA MANUAL, SEM REAPROVEITAMENTO. AF_09/2023</t>
  </si>
  <si>
    <t>DEMOLIÇÃO DE RODAPÉ CERÂMICO, DE FORMA MANUAL, SEM REAPROVEITAMENTO. AF_09/2023</t>
  </si>
  <si>
    <t xml:space="preserve"> REF. SINAPI 97640 </t>
  </si>
  <si>
    <t>REMOÇÃO DE FORROS DE DRYWALL, PVC E FIBROMINERAL, DE FORMA MANUAL, COM REAPROVEITAMENTO</t>
  </si>
  <si>
    <t xml:space="preserve"> 97641 </t>
  </si>
  <si>
    <t>REMOÇÃO DE FORRO DE GESSO, DE FORMA MANUAL, SEM REAPROVEITAMENTO. AF_09/2023</t>
  </si>
  <si>
    <t xml:space="preserve"> 97622 </t>
  </si>
  <si>
    <t>DEMOLIÇÃO DE ALVENARIA DE BLOCO FURADO, DE FORMA MANUAL, SEM REAPROVEITAMENTO. AF_09/2023</t>
  </si>
  <si>
    <t xml:space="preserve"> 97638 </t>
  </si>
  <si>
    <t>REMOÇÃO DE CHAPAS E PERFIS DE DRYWALL, DE FORMA MANUAL, SEM REAPROVEITAMENTO. AF_09/2023</t>
  </si>
  <si>
    <t xml:space="preserve"> REF. EMOP 05.001.0101-A </t>
  </si>
  <si>
    <t>REMOCAO CUIDADOSA DE PLACA CIMENTICIA</t>
  </si>
  <si>
    <t xml:space="preserve"> 97631 </t>
  </si>
  <si>
    <t>DEMOLIÇÃO DE ARGAMASSAS, DE FORMA MANUAL, SEM REAPROVEITAMENTO. AF_09/2023</t>
  </si>
  <si>
    <t xml:space="preserve"> REF CPOS 03.08.200 </t>
  </si>
  <si>
    <t>DEMOLIÇÃO MANUAL DE PAINÉIS DE DIVISÓRIAS, INCLUSIVE MONTANTES METÁLICOS</t>
  </si>
  <si>
    <t xml:space="preserve"> REF IOPES 010239 </t>
  </si>
  <si>
    <t>RETIRADA DE DIVISÓRIAS COM REAPROVEITAMENTO</t>
  </si>
  <si>
    <t>REMOÇÃO DE VIDRO TEMPERADO FIXADO EM PERFIL U. AF_01/2021</t>
  </si>
  <si>
    <t xml:space="preserve"> REF.:  SINAPI (97645) </t>
  </si>
  <si>
    <t>REMOÇÃO DE JANELAS, DE FORMA MANUAL, COM REAPROVEITAMENTO.</t>
  </si>
  <si>
    <t xml:space="preserve"> REF. SBC 022194 </t>
  </si>
  <si>
    <t>RETIRADA GRADES DE FERRO COM REAPROVEITAMENTO</t>
  </si>
  <si>
    <t xml:space="preserve"> REF SBC 022025 </t>
  </si>
  <si>
    <t>RETIRADA DE PELICULA INSULFILM EM JANELAS</t>
  </si>
  <si>
    <t xml:space="preserve"> REF. SINAPI 97644 </t>
  </si>
  <si>
    <t>REMOÇÃO DE PORTAS, DE FORMA MANUAL, COM REAPROVEITAMENTO</t>
  </si>
  <si>
    <t xml:space="preserve"> REF. SINAPI  85334</t>
  </si>
  <si>
    <t>RETIRADA DE PORTA PANTOGRAFICA</t>
  </si>
  <si>
    <t>REF. SIURB 176097 (2)</t>
  </si>
  <si>
    <t>RETIRADA DE PORTÃO METÁLICO</t>
  </si>
  <si>
    <t xml:space="preserve">REF.:  85408 </t>
  </si>
  <si>
    <t>REMOCAO DE PEITORIL OU SOLEIRA EM MARMORE OU GRANITO</t>
  </si>
  <si>
    <t>REF. SBC (022086)</t>
  </si>
  <si>
    <t>RETIRADA DE CORTINAS PERSIANA, DE MANEIRA CUIDADOSA, INCLUSIVE ARMAZENAMENTO ADEQUADO</t>
  </si>
  <si>
    <t xml:space="preserve"> REF SBC 022357 </t>
  </si>
  <si>
    <t>RETIRADA DE ESCADA MARINHEIRO</t>
  </si>
  <si>
    <t xml:space="preserve"> REF. CPOS 04.09.100 </t>
  </si>
  <si>
    <t>RETIRADA DE GUARDA-CORPO OU GRADIL EM GERAL</t>
  </si>
  <si>
    <t xml:space="preserve"> 104798 </t>
  </si>
  <si>
    <t>REMOÇÃO DE SUPORTE METÁLICO OU DE MADEIRA PARA PLACAS DE SINALIZAÇÃO VIÁRIA, DE FORMA MANUAL, SEM REAPROVEITAMENTO. AF_09/2023</t>
  </si>
  <si>
    <t>REF. SINAPI - 85421</t>
  </si>
  <si>
    <t>REMOCAO DE ESPELHO</t>
  </si>
  <si>
    <t>M²</t>
  </si>
  <si>
    <t xml:space="preserve"> REF. SINAPI - 97666 (4) </t>
  </si>
  <si>
    <t>REMOÇÃO DE FORMA MANUAL, COM REAPROVEITAMENTO. SABONETEIRAS E PAPELEIRAS</t>
  </si>
  <si>
    <t xml:space="preserve"> REF. 97666 </t>
  </si>
  <si>
    <t>REMOÇÃO DE BARRAS, DE FORMA MANUAL, COM REAPROVEITAMENTO</t>
  </si>
  <si>
    <t xml:space="preserve"> 97664 </t>
  </si>
  <si>
    <t>REMOÇÃO DE ACESSÓRIOS, DE FORMA MANUAL, SEM REAPROVEITAMENTO. AF_09/2023</t>
  </si>
  <si>
    <t xml:space="preserve"> REF. 97666 (3) 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</si>
  <si>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</si>
  <si>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</si>
  <si>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</si>
  <si>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 xml:space="preserve"> REF. ORSE 8387 </t>
  </si>
  <si>
    <t>REMOÇÃO DE BANCADA DE GRANITO</t>
  </si>
  <si>
    <t>REMOÇÃO DE TUBULAÇÕES (TUBOS E CONEXÕES) DE ÁGUA FRIA, DE FORMA MANUAL, SEM REAPROVEITAMENTO. AF_09/2023</t>
  </si>
  <si>
    <t xml:space="preserve"> REF CPOS 04.11.160 </t>
  </si>
  <si>
    <t>RETIRADA DE KIT CAIXA ACOPLADA</t>
  </si>
  <si>
    <t xml:space="preserve"> REF IOPES 010227 </t>
  </si>
  <si>
    <t>RETIRADA DE CAIXA D'ÁGUA, INCLUSIVE TUBULAÇÃO DE LIGAÇÃO</t>
  </si>
  <si>
    <t xml:space="preserve"> REF. ORSE 4988 </t>
  </si>
  <si>
    <t xml:space="preserve">REMOÇÃO E REINSTALAÇÃO DE LUMINÁRIAS </t>
  </si>
  <si>
    <t xml:space="preserve"> 97660 </t>
  </si>
  <si>
    <t>REMOÇÃO DE INTERRUPTORES/TOMADAS ELÉTRICAS, DE FORMA MANUAL, SEM REAPROVEITAMENTO. AF_09/2023</t>
  </si>
  <si>
    <t xml:space="preserve"> 104792 </t>
  </si>
  <si>
    <t xml:space="preserve"> REMOÇÃO DE CABOS ELÉTRICOS, COM SEÇÃO DE ATÉ 2,5 MM2, DE FORMA MANUAL, SEM REAPROVEITAMENTO. AF_09/2023 </t>
  </si>
  <si>
    <t xml:space="preserve"> REF FDE 09.56.003 </t>
  </si>
  <si>
    <t>REMOCAO DE BASE E HASTE DE PARA-RAIO</t>
  </si>
  <si>
    <t xml:space="preserve"> REF SBC 022400 </t>
  </si>
  <si>
    <t>RETIRADA CABO DE COBRE NU OU BARRA CHATA EM SISTEMA DE SPDA</t>
  </si>
  <si>
    <t xml:space="preserve"> REF. SETOP DEM-CON-050 </t>
  </si>
  <si>
    <t>REMOÇÃO DE CERCA ELÉTRICA</t>
  </si>
  <si>
    <t xml:space="preserve"> REF SETOP DEM-CON-050 </t>
  </si>
  <si>
    <t>REMOÇÃO DE CONCERTINA COM REAPROVEITAMENTO</t>
  </si>
  <si>
    <t xml:space="preserve"> 104800 </t>
  </si>
  <si>
    <t>REMOÇÃO DE CERCAS E MOURÕES, DE FORMA MANUAL, SEM REAPROVEITAMENTO. AF_09/2023</t>
  </si>
  <si>
    <t xml:space="preserve"> REF CPOS 02.05.060 </t>
  </si>
  <si>
    <t>MONTAGEM E DESMONTAGEM DE PRATELEIRAS METÁLICAS COM ALTURA ATÉ 10M</t>
  </si>
  <si>
    <t xml:space="preserve"> REF. SETOP DEM-REV-015 </t>
  </si>
  <si>
    <t>DEMOLIÇÃO DE REVESTIMENTO DE PEDRA (MÁRMORE, GRANITO, ARDÓSIA, SÃO TOMÉ, ETC.), INCLUSIVE AFASTAMENTO</t>
  </si>
  <si>
    <t xml:space="preserve"> 97635 </t>
  </si>
  <si>
    <t>REMOÇÃO DE PISO DE BLOCO INTERTRAVADO OU DE PEDRA PORTUGUESA, DE FORMA MANUAL, COM REAPROVEITAMENTO. AF_09/2023</t>
  </si>
  <si>
    <t xml:space="preserve"> REF.: SBC (022119) </t>
  </si>
  <si>
    <t>DEMOLICAO DE ASFALTO - MEIO MANUAL</t>
  </si>
  <si>
    <t xml:space="preserve"> REF 94263 </t>
  </si>
  <si>
    <t>RETIRADA DE GUIA (MEIO-FIO) CONCRETO AF_06/2016</t>
  </si>
  <si>
    <t xml:space="preserve"> REF ORSE 2437 </t>
  </si>
  <si>
    <t>REMOÇÃO DE CONJUNTO DE 3 MASTROS</t>
  </si>
  <si>
    <t>REF. ORSE - 32</t>
  </si>
  <si>
    <t>REMOÇÃO DE MANTA ALUMINIZADA</t>
  </si>
  <si>
    <t xml:space="preserve"> REF. ORSE 7218 </t>
  </si>
  <si>
    <t xml:space="preserve">REMOÇÃO DE IMPERMEABILIZAÇÃO COM MANTA ASFALTICA </t>
  </si>
  <si>
    <t xml:space="preserve"> REF. 97647 </t>
  </si>
  <si>
    <t>REMOÇÃO DE CHAPAS DE POLICARBONATO SEM REAPROVEITAMENTO</t>
  </si>
  <si>
    <t xml:space="preserve"> REF ORSE 4866 </t>
  </si>
  <si>
    <t>REMOÇÃO DE TOLDO</t>
  </si>
  <si>
    <t xml:space="preserve"> 97647 </t>
  </si>
  <si>
    <t>REMOÇÃO DE TELHAS DE FIBROCIMENTO METÁLICA E CERÂMICA, DE FORMA MANUAL, SEM REAPROVEITAMENTO. AF_09/2023</t>
  </si>
  <si>
    <t xml:space="preserve"> 104803 </t>
  </si>
  <si>
    <t>REMOÇÃO DE CALHAS E RUFOS, DE FORMA MANUAL, SEM REAPROVEITAMENTO. AF_09/2023</t>
  </si>
  <si>
    <t xml:space="preserve"> REF ORSE 9223 </t>
  </si>
  <si>
    <t>DESINSTALAÇÃO E REMOÇÃO DE BOMBA DE INCÊNDIO 4CV - PARA SUBSTITUIÇÃO</t>
  </si>
  <si>
    <t xml:space="preserve"> REF.:  EMBASA 120601 </t>
  </si>
  <si>
    <t>REMOCAO DE TUBULACAO EM FERRO FUNDIDO DN 50 A 300 mm</t>
  </si>
  <si>
    <t>SERVIÇOS COM CONCRETO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</si>
  <si>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</si>
  <si>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</si>
  <si>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103074 </t>
  </si>
  <si>
    <t>EXECUÇÃO DE PISO DE CONCRETO, SEM ACABAMENTO SUPERFICIAL, ESPESSURA DE 15 CM, FCK = 30 MPA, COM USO DE FORMAS EM MADEIRA SERRADA. AF_09/2021</t>
  </si>
  <si>
    <t xml:space="preserve"> 93186 </t>
  </si>
  <si>
    <t>VERGA MOLDADA IN LOCO EM CONCRETO PARA JANELAS COM ATÉ 1,5 M DE VÃO. AF_03/2016</t>
  </si>
  <si>
    <t xml:space="preserve"> 93187 </t>
  </si>
  <si>
    <t>VERGA MOLDADA IN LOCO EM CONCRETO PARA JANELAS COM MAIS DE 1,5 M DE VÃO. AF_03/2016</t>
  </si>
  <si>
    <t xml:space="preserve"> 93189 </t>
  </si>
  <si>
    <t>VERGA MOLDADA IN LOCO EM CONCRETO PARA PORTAS COM MAIS DE 1,5 M DE VÃO. AF_03/2016</t>
  </si>
  <si>
    <t xml:space="preserve"> 93195 </t>
  </si>
  <si>
    <t>CONTRAVERGA PRÉ-MOLDADA PARA VÃOS DE MAIS DE 1,5 M DE COMPRIMENTO. AF_03/2016</t>
  </si>
  <si>
    <t xml:space="preserve"> 93194 </t>
  </si>
  <si>
    <t>CONTRAVERGA PRÉ-MOLDADA PARA VÃOS DE ATÉ 1,5 M DE COMPRIMENTO. AF_03/2016</t>
  </si>
  <si>
    <t xml:space="preserve"> 93204 </t>
  </si>
  <si>
    <t>CINTA DE AMARRAÇÃO DE ALVENARIA MOLDADA IN LOCO EM CONCRETO. AF_03/2016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</si>
  <si>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</si>
  <si>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</si>
  <si>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</si>
  <si>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</si>
  <si>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</si>
  <si>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</si>
  <si>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CONCRETO FCK = 25MPA, TRAÇO 1:2,3:2,7 (EM MASSA SECA DE CIMENTO/ AREIA MÉDIA/ BRITA 1) - PREPARO MECÂNICO COM BETONEIRA 600 L. AF_05/2021</t>
  </si>
  <si>
    <t xml:space="preserve"> 103670 </t>
  </si>
  <si>
    <t>LANÇAMENTO COM USO DE BALDES, ADENSAMENTO E ACABAMENTO DE CONCRETO EM ESTRUTURAS. AF_02/2022</t>
  </si>
  <si>
    <t xml:space="preserve"> 96557 </t>
  </si>
  <si>
    <t>CONCRETAGEM DE BLOCOS DE COROAMENTO E VIGAS BALDRAMES, FCK 30 MPA, COM USO DE BOMBA  LANÇAMENTO, ADENSAMENTO E ACABAMENTO. AF_06/2017</t>
  </si>
  <si>
    <t xml:space="preserve"> 103669 </t>
  </si>
  <si>
    <t>CONCRETAGEM DE PILARES, FCK = 25 MPA,  COM USO DE BALDES - LANÇAMENTO, ADENSAMENTO E ACABAMENTO. AF_02/2022</t>
  </si>
  <si>
    <t xml:space="preserve"> 103685 </t>
  </si>
  <si>
    <t>CONCRETAGEM DE MURETAS, FCK=25 MPA, COM USO DE BOMBA - LANÇAMENTO, ADENSAMENTO E ACABAMENTO. AF_02/2022_PS</t>
  </si>
  <si>
    <t xml:space="preserve"> 103686 </t>
  </si>
  <si>
    <t>CONCRETAGEM DE ESCADAS, FCK=25 MPA, COM USO DE BOMBA - LANÇAMENTO, ADENSAMENTO E ACABAMENTO. AF_02/2022_PS</t>
  </si>
  <si>
    <t>LANÇAMENTO COM USO DE BOMBA, ADENSAMENTO E ACABAMENTO DE CONCRETO EM ESTRUTURAS. AF_02/2022</t>
  </si>
  <si>
    <t xml:space="preserve"> 97113 </t>
  </si>
  <si>
    <t>APLICAÇÃO DE LONA PLÁSTICA PARA EXECUÇÃO DE PAVIMENTOS DE CONCRETO. AF_04/2022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</si>
  <si>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</si>
  <si>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</si>
  <si>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96542 </t>
  </si>
  <si>
    <t>FABRICAÇÃO, MONTAGEM E DESMONTAGEM DE FÔRMA PARA VIGA BALDRAME, EM CHAPA DE MADEIRA COMPENSADA RESINADA, E=17 MM, 4 UTILIZAÇÕES. AF_06/2017</t>
  </si>
  <si>
    <t xml:space="preserve"> 92459 </t>
  </si>
  <si>
    <t>MONTAGEM E DESMONTAGEM DE FÔRMA DE VIGA, ESCORAMENTO COM GARFO DE MADEIRA, PÉ-DIREITO SIMPLES, EM CHAPA DE MADEIRA RESINADA, 6 UTILIZAÇÕES. AF_09/2020</t>
  </si>
  <si>
    <t xml:space="preserve"> 102043 </t>
  </si>
  <si>
    <t>MONTAGEM E DESMONTAGEM DE FÔRMA PARA ESCADAS, COM 1 LANCE E LAJE PLANA, EM CHAPA DE MADEIRA COMPENSADA PLASTIFICADA, 6 UTILIZAÇÕES. AF_11/2020</t>
  </si>
  <si>
    <t>MONTAGEM E DESMONTAGEM DE FÔRMA DE PILARES RETANGULARES E ESTRUTURAS SIMILARES, PÉ-DIREITO SIMPLES, EM CHAPA DE MADEIRA COMPENSADA RESINADA, 4 UTILIZAÇÕES. AF_09/2020</t>
  </si>
  <si>
    <t xml:space="preserve"> 96622 </t>
  </si>
  <si>
    <t>LASTRO COM MATERIAL GRANULAR, APLICADO EM PISOS OU LAJES SOBRE SOLO, ESPESSURA DE *5 CM*. AF_08/2017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</si>
  <si>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</si>
  <si>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</si>
  <si>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</si>
  <si>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 xml:space="preserve"> 97092 </t>
  </si>
  <si>
    <t>ARMAÇÃO PARA EXECUÇÃO DE RADIER, PISO DE CONCRETO OU LAJE SOBRE SOLO, COM USO DE TELA Q-196. AF_09/2021</t>
  </si>
  <si>
    <t>KG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</si>
  <si>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</si>
  <si>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</si>
  <si>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</si>
  <si>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</si>
  <si>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</si>
  <si>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</si>
  <si>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92762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</si>
  <si>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</si>
  <si>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</si>
  <si>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</si>
  <si>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CA-60 DE 5,0 MM - MONTAGEM. AF_06/2022</t>
  </si>
  <si>
    <t>ARMAÇÃO DE BLOCO, VIGA BALDRAME E SAPATA UTILIZANDO AÇO CA-60 DE 5 MM - MONTAGEM. AF_06/2017</t>
  </si>
  <si>
    <t xml:space="preserve"> 96544 </t>
  </si>
  <si>
    <t>ARMAÇÃO DE BLOCO, VIGA BALDRAME OU SAPATA UTILIZANDO AÇO CA-50 DE 6,3 MM - MONTAGEM.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</si>
  <si>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</si>
  <si>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</si>
  <si>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</si>
  <si>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</si>
  <si>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95944 </t>
  </si>
  <si>
    <t>ARMAÇÃO DE ESCADA, DE UMA ESTRUTURA CONVENCIONAL DE CONCRETO ARMADO UTILIZANDO AÇO CA-50 DE 6,3 MM - MONTAGEM. AF_11/2020</t>
  </si>
  <si>
    <t xml:space="preserve"> 95945 </t>
  </si>
  <si>
    <t>ARMAÇÃO DE ESCADA, DE UMA ESTRUTURA CONVENCIONAL DE CONCRETO ARMADO UTILIZANDO AÇO CA-50 DE 8,0 MM - MONTAGEM. AF_11/2020</t>
  </si>
  <si>
    <t xml:space="preserve"> 95946 </t>
  </si>
  <si>
    <t>ARMAÇÃO DE ESCADA, DE UMA ESTRUTURA CONVENCIONAL DE CONCRETO ARMADO UTILIZANDO AÇO CA-50 DE 10,0 MM - MONTAGEM. AF_11/2020</t>
  </si>
  <si>
    <t>REGULARIZAÇÃO DE SUPERFICIE DE CONCRETO APARENTE</t>
  </si>
  <si>
    <t xml:space="preserve"> 97097 </t>
  </si>
  <si>
    <t>ACABAMENTO POLIDO PARA PISO DE CONCRETO ARMADO OU LAJE SOBRE SOLO DE ALTA RESISTÊNCIA. AF_09/2021</t>
  </si>
  <si>
    <t xml:space="preserve"> 90280 </t>
  </si>
  <si>
    <t>GRAUTE FGK=25 MPA; TRAÇO 1:0,02:1,3:1,6 (EM MASSA SECA DE CIMENTO/ CAL/ AREIA GROSSA/ BRITA 0) - PREPARO MECÂNICO COM BETONEIRA 400 L. AF_09/2021</t>
  </si>
  <si>
    <t>FURO MECANIZADO EM CONCRETO, COM PERFURATRIZ, PARA INSTALAÇÕES HIDRÁULICAS, DIÂMETROS MAIORES QUE 40 MM E MENORES OU IGUAIS A 75 MM. AF_09/2023</t>
  </si>
  <si>
    <t>SERVIÇOS EM CONCRETO - FUNDAÇÕES</t>
  </si>
  <si>
    <t>MONTAGEM DE ARMADURA DE ESTACAS, DIÂMETRO = 8,0 MM. AF_09/2021_PS</t>
  </si>
  <si>
    <t>MONTAGEM DE ARMADURA DE ESTACAS, DIÂMETRO = 10,0 MM. AF_09/2021_PS</t>
  </si>
  <si>
    <t>MONTAGEM DE ARMADURA TRANSVERSAL DE ESTACAS DE SEÇÃO CIRCULAR, DIÂMETRO = 6,30 MM. AF_09/2021_PS</t>
  </si>
  <si>
    <t>ARRASAMENTO MECANICO DE ESTACA DE CONCRETO ARMADO, DIAMETROS DE ATÉ 40 CM. AF_05/2021</t>
  </si>
  <si>
    <t>ESTACA BROCA DE CONCRETO, 20Mpa, DIÂMETRO DE 25CM, ESCAVAÇÃO MANUAL COM TRADO CONCHA, COM ARMADURA DE ARRANQUE. AF_05/2020</t>
  </si>
  <si>
    <t>MONTAGEM DE ARMADURA TRANSVERSAL DE ESTACAS DE SEÇÃO CIRCULAR, DIÂMETRO = 5,0 MM. AF_09/2021_PS</t>
  </si>
  <si>
    <t>ESTACA BROCA DE CONCRETO, 20Mpa, DIÂMETRO DE 20CM, ESCAVAÇÃO MANUAL COM TRADO CONCHA, COM ARMADURA DE ARRANQUE. AF_05/2020</t>
  </si>
  <si>
    <t>ESTACA BROCA DE CONCRETO, 20Mpa, DIÂMETRO DE 30CM, ESCAVAÇÃO MANUAL COM TRADO CONCHA, COM ARMADURA DE ARRANQUE. AF_05/2020</t>
  </si>
  <si>
    <t>SERVIÇOS EM ALVENARIA</t>
  </si>
  <si>
    <t xml:space="preserve"> 93201 </t>
  </si>
  <si>
    <t>FIXAÇÃO (ENCUNHAMENTO) DE ALVENARIA DE VEDAÇÃO COM ARGAMASSA APLICADA COM COLHER. AF_03/2016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</si>
  <si>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</si>
  <si>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</si>
  <si>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</si>
  <si>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</si>
  <si>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103318 </t>
  </si>
  <si>
    <t>ALVENARIA DE VEDAÇÃO DE BLOCOS VAZADOS DE CONCRETO DE 14X19X39 CM (ESPESSURA 14 CM)  E ARGAMASSA DE ASSENTAMENTO COM PREPARO EM BETONEIRA. AF_12/2021</t>
  </si>
  <si>
    <t xml:space="preserve"> REF. ORSE - 9430 </t>
  </si>
  <si>
    <t>CORTE EM ALVENARIA COM MAKITA E DISCO DIAMANTADO PARA COLOCAÇÃO DE RUFO EMBUTIDO</t>
  </si>
  <si>
    <t xml:space="preserve"> 90437 </t>
  </si>
  <si>
    <t>FURO MANUAL EM ALVENARIA, PARA INSTALAÇÕES HIDRÁULICAS, DIÂMETROS MAIORES QUE 40 MM E MENORES OU IGUAIS A 75 MM. AF_09/2023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</si>
  <si>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</si>
  <si>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</si>
  <si>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90456 </t>
  </si>
  <si>
    <t>QUEBRA EM ALVENARIA PARA INSTALAÇÃO DE CAIXA DE TOMADA (4X4 OU 4X2). AF_09/2023</t>
  </si>
  <si>
    <t xml:space="preserve"> 90457 </t>
  </si>
  <si>
    <t>QUEBRA EM ALVENARIA PARA INSTALAÇÃO DE QUADRO DISTRIBUIÇÃO PEQUENO (19X25 CM). AF_09/2023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</si>
  <si>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</si>
  <si>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</si>
  <si>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91191 </t>
  </si>
  <si>
    <t>CHUMBAMENTO PONTUAL EM PASSAGEM DE TUBO COM DIÂMETROS ENTRE 40 MM E 75 MM. AF_09/2023</t>
  </si>
  <si>
    <t>PAREDES DE DRYWALL E PLACA CIMENTÍCIA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</si>
  <si>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</si>
  <si>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</si>
  <si>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</si>
  <si>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</si>
  <si>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96366 </t>
  </si>
  <si>
    <t>PAREDE COM SISTEMA EM CHAPAS DE GESSO PARA DRYWALL, USO INTERNO, COM DUAS FACES DUPLAS E ESTRUTURA METÁLICA COM GUIAS SIMPLES, SEM VÃOS. AF_07/2023_PS</t>
  </si>
  <si>
    <t xml:space="preserve"> 96367 </t>
  </si>
  <si>
    <t>PAREDE COM SISTEMA EM CHAPAS DE GESSO PARA DRYWALL, USO INTERNO, COM DUAS FACES DUPLAS E ESTRUTURA METÁLICA COM GUIAS SIMPLES PARA PAREDES COM ÁREA LÍQUIDA MAIOR OU IGUAL A 6 M2, COM VÃOS. AF_07/2023_PS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</si>
  <si>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</si>
  <si>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</si>
  <si>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96372 </t>
  </si>
  <si>
    <t>INSTALAÇÃO DE ISOLAMENTO COM LÃ DE ROCHA 50MM. EM PAREDES DRYWALL. AF_06/2017</t>
  </si>
  <si>
    <t xml:space="preserve"> 96373 </t>
  </si>
  <si>
    <t>INSTALAÇÃO DE REFORÇO METÁLICO EM PAREDE DRYWALL. AF_07/2023</t>
  </si>
  <si>
    <t>REF.: CPOS 14.31.030</t>
  </si>
  <si>
    <t>FECHAMENTO EM PLACA CIMENTÍCIA, ESPESSURA 12MM. INCLUSIVE ESTRUTURA DE FIXAÇÃO, CANTONEIRAS E TRATAMENTO DE JUNTAS DE DILATAÇÃO, COM TARUCEL 15mm E MASTIQUE SILICONE.</t>
  </si>
  <si>
    <t>REVESTIMENTOS - CHAPISCO, MASSA ÚNICA, EMBOÇO, TEXTURAS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</si>
  <si>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</si>
  <si>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</si>
  <si>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</si>
  <si>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</si>
  <si>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</si>
  <si>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</si>
  <si>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</si>
  <si>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</si>
  <si>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</si>
  <si>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</si>
  <si>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</si>
  <si>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</si>
  <si>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104217 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</si>
  <si>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</si>
  <si>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</si>
  <si>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RODAPÉ CERÂMICO DE 7CM DE ALTURA COM PLACAS TIPO ESMALTADA EXTRA  DE DIMENSÕES 35X35CM. AF_02/2023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</si>
  <si>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</si>
  <si>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ENTRE 5 M2 E 10 M2. AF_02/2023_PE</t>
  </si>
  <si>
    <t>REVESTIMENTO CERÂMICO PARA PISO COM PLACAS TIPO ESMALTADA EXTRA DE DIMENSÕES 35X35 CM APLICADA EM AMBIENTES DE ÁREA MAIOR QUE 10 M2. AF_02/2023_PE</t>
  </si>
  <si>
    <t>REVESTIMENTO CERÂMICO PARA PAREDES INTERNAS COM PLACAS TIPO ESMALTADA EXTRA  DE DIMENSÕES 33X45 CM APLICADAS NA ALTURA INTEIRA DAS PAREDES. AF_02/2023_PE</t>
  </si>
  <si>
    <t>REVESTIMENTO CERÂMICO PARA PAREDES INTERNAS COM PLACAS TIPO ESMALTADA EXTRA DE DIMENSÕES 33X45 CM APLICADAS A MEIA ALTURA DAS PAREDES. AF_02/2023_PE</t>
  </si>
  <si>
    <t>SOLEIRA EM GRANITO, LARGURA 15 CM, ESPESSURA 2,0 CM. AF_09/2020</t>
  </si>
  <si>
    <t>REF. FDE 13.70.001</t>
  </si>
  <si>
    <t>RECOLOCAÇÃO DE PISO VINÍLICO SEMI-FLEXÍVEL EM PLACAS, PADRÃO LISO, ESPESSURA 3,2 MM, FIXADO COM COLA - (APENAS INSTALAÇÃO) AF_09/2020</t>
  </si>
  <si>
    <t>PISO VINÍLICO SEMI-FLEXÍVEL EM PLACAS, PADRÃO LISO, ESPESSURA 3,2 MM, FIXADO COM COLA. AF_09/2020</t>
  </si>
  <si>
    <t>FORRO</t>
  </si>
  <si>
    <t xml:space="preserve"> 96114 </t>
  </si>
  <si>
    <t>FORRO EM DRYWALL, PARA AMBIENTES COMERCIAIS, INCLUSIVE ESTRUTURA BIRECIONAL DE FIXAÇÃO. AF_08/2023_PS</t>
  </si>
  <si>
    <t xml:space="preserve"> 96123 </t>
  </si>
  <si>
    <t>ACABAMENTOS PARA FORRO (MOLDURA EM DRYWALL, COM LARGURA DE 15 CM). AF_08/2023_PS</t>
  </si>
  <si>
    <t xml:space="preserve"> REF.: CPOS 22.20.040 + SBC 062226 </t>
  </si>
  <si>
    <t>FORRO MODULAR, PVC OU FIBROMINERAL - INSTALAÇÃO. PLACAS DE FORRO FORNECIDAS PELO TRE-PR. INCLUSIVE PRESILHAMENTO DO FORRO, INCLUSIVE FORNECIMENTO DE PRESILHAS.</t>
  </si>
  <si>
    <t xml:space="preserve"> REF. SINAPI 96115 </t>
  </si>
  <si>
    <t>FORRO MODULAR, PARA AMBIENTES COMERCIAIS, DE PVC OU FIBROMINERAL INCLUSIVE ESTRUTURA DE FIXAÇÃO. REINSTALAÇÃO DA PLACA</t>
  </si>
  <si>
    <t xml:space="preserve"> REF CPOS 22.20.040 </t>
  </si>
  <si>
    <t>RECOLOCAÇÃO DE FORROS APOIADOS OU ENCAIXADOS</t>
  </si>
  <si>
    <t xml:space="preserve"> REF.: CPOS 32.06.030 + COTAÇÃO </t>
  </si>
  <si>
    <t>FORNECIMENTO E INSTALAÇÃO DE ISOLAMENTO COM LÃ DE PET 50MM, EM PAREDES DRYWALL OU SOBRE FORRO MODULAR</t>
  </si>
  <si>
    <t>ESCAVAÇÕES, REATERROS E SERVIÇOS COM SOLO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</si>
  <si>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</si>
  <si>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</si>
  <si>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</si>
  <si>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</si>
  <si>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96995 </t>
  </si>
  <si>
    <t>REATERRO MANUAL APILOADO COM SOQUETE. AF_10/2017</t>
  </si>
  <si>
    <t xml:space="preserve"> 94319 </t>
  </si>
  <si>
    <t>ATERRO MANUAL DE VALAS COM SOLO ARGILO-ARENOSO. AF_08/2023</t>
  </si>
  <si>
    <t xml:space="preserve"> 104737 </t>
  </si>
  <si>
    <t>REATERRO MANUAL DE VALAS, COM PLACA VIBRATÓRIA. AF_08/2023</t>
  </si>
  <si>
    <t>SERVIÇOS CIVIS - TRATAMENTO DE FISSURAS</t>
  </si>
  <si>
    <t xml:space="preserve"> REF 98556 </t>
  </si>
  <si>
    <t>APLICAÇÃO DE VÉU DE POLIÉSTER (MAV) PARA TRATAMENTO DE FISSURA</t>
  </si>
  <si>
    <t xml:space="preserve"> REF.: SINAPI 97622 </t>
  </si>
  <si>
    <t>ESCARIFICAÇÃO DA FISSURA. EM "V". TRATAMENTO DA TRINCA</t>
  </si>
  <si>
    <t xml:space="preserve"> REF SETOP PIS-FAI-005 </t>
  </si>
  <si>
    <t>APLICAÇÃO DE SILVER TAPE 45MM EM RECUPERAÇÃO DE FISSURAS, INCLUSIVE FORNECIMENTO</t>
  </si>
  <si>
    <t xml:space="preserve"> REF CPOS 14.40.090 </t>
  </si>
  <si>
    <t>TELA GALVANIZADA PARA FIXAÇÃO DE ALVENARIA COM DIMENSÃO DE 12X50CM</t>
  </si>
  <si>
    <t xml:space="preserve"> REF ORSE 2339 </t>
  </si>
  <si>
    <t>APLICAÇÃO DE PRIMER UNIVERSAL - 2 DEMÃOS</t>
  </si>
  <si>
    <t xml:space="preserve"> REF FDE 11.04.041 </t>
  </si>
  <si>
    <t>SELANTE DE POLIURETANO PU30 - FORNECIMENTO E INSTALAÇÃO</t>
  </si>
  <si>
    <t xml:space="preserve"> REF. ORSE 8394 </t>
  </si>
  <si>
    <t>APLICAÇÃO DE TELA FIX LARGURA 15CM, EM FISSURAS</t>
  </si>
  <si>
    <t xml:space="preserve"> REF ORSE 4780 </t>
  </si>
  <si>
    <t>APLICAÇÃO DE ADESIVO ESTRUTURAL BASE RESINA EPOXI, COMPOUND ADESIVO, VEDACIT OU SIMILAR</t>
  </si>
  <si>
    <t xml:space="preserve"> REF FDE 16.39.001 </t>
  </si>
  <si>
    <t>REPAROS PROFUNDOS COM GRAUTE BASE CIMENTO (3,0</t>
  </si>
  <si>
    <t xml:space="preserve"> REF.  IOPES 040801 </t>
  </si>
  <si>
    <t>REMOÇÃO CUIDADOSA DE CONCRETO, ATRAVÉS DE ESCARIFICAÇÃO</t>
  </si>
  <si>
    <t xml:space="preserve"> REF.: SBC (021146) </t>
  </si>
  <si>
    <t>REPARO ALV EXTE+TELAFIX 10cm C/ SIKADUR + GRAMPOS</t>
  </si>
  <si>
    <t>COBERTURA</t>
  </si>
  <si>
    <t xml:space="preserve"> REF. ORSE - 265 </t>
  </si>
  <si>
    <t>REVISÃO EM COBERTURA COM TELHA DE FIBROCIMENTO, TELHA METÁLICA OU CERÂMICA - CONSIDERADO A SUBSTITUIÇÃO DE TODAS AS FIXAÇÕES DAS TELHAS</t>
  </si>
  <si>
    <t xml:space="preserve"> REF. SINAPI 9537 + 73806/001 </t>
  </si>
  <si>
    <t>LIMPEZA DE SUPERFÍCIE DE TELHAS COM JATO DE ALTA PRESSÃO DE AR, ÁGUA E PRODUTO DE LIMPEZA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</si>
  <si>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</si>
  <si>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</si>
  <si>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94223 </t>
  </si>
  <si>
    <t>CUMEEIRA PARA TELHA DE FIBROCIMENTO ONDULADA E = 6 MM, INCLUSO ACESSÓRIOS DE FIXAÇÃO E IÇAMENTO. AF_07/2019</t>
  </si>
  <si>
    <t xml:space="preserve"> 94198 </t>
  </si>
  <si>
    <t>TELHAMENTO COM TELHA CERÂMICA DE ENCAIXE, TIPO PORTUGUESA, COM MAIS DE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</si>
  <si>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</si>
  <si>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</si>
  <si>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100329 </t>
  </si>
  <si>
    <t>RETIRADA E RECOLOCAÇÃO DE  TELHA CERÂMICA DE ENCAIXE, COM MAIS DE DUAS ÁGUAS, INCLUSO IÇAMENTO. AF_07/2019</t>
  </si>
  <si>
    <t>REF.: 94216</t>
  </si>
  <si>
    <t>REF SBC 100512</t>
  </si>
  <si>
    <t>CUMEEIRA PARA TELHA TRAPEZOIDAL</t>
  </si>
  <si>
    <t xml:space="preserve"> REF.: SIURB 029040 </t>
  </si>
  <si>
    <t>BUZINOTE PVC - 75MM, C=0,30 M, INCLUSIVE EXECUÇÃO E CHUMBAMENTO DO FURO</t>
  </si>
  <si>
    <t xml:space="preserve"> REF.: CAERN 1100155 + SETOP PIN-BOR-010 + COTAÇÃO </t>
  </si>
  <si>
    <t>IMPERMEABILIZAÇÃO DE COBERTURA - TELHA DE FIBROCIMENTO - COM APLICAÇÃO DE MANTA LÍQUIDA ELÁSTICA BRANCA (3 DEMÃOS CRUZADAS), COM REFORÇO DE MANTA 100% POLIESTER (VP 50) APÓS PRIMEIRA DEMÃO. REF.: VEDACIT VEDAPREN, ACQUA ZERO</t>
  </si>
  <si>
    <t>REF. SINAPI 98546 + 11621</t>
  </si>
  <si>
    <t>IMPERMEABILIZAÇÃO DE SUPERFÍCIE COM MANTA ASFÁLTICA ALUMINIZADA, UMA CAMADA, INCLUSIVE APLICAÇÃO DE PRIMER ASFÁLTICO, E=3MM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</si>
  <si>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</si>
  <si>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</si>
  <si>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92602 </t>
  </si>
  <si>
    <t>FABRICAÇÃO E INSTALAÇÃO DE TESOURA INTEIRA EM AÇO, VÃO DE 3 M, PARA TELHA ONDULADA DE FIBROCIMENTO, METÁLICA, PLÁSTICA OU TERMOACÚSTICA, INCLUSO IÇAMENTO. AF_12/2015</t>
  </si>
  <si>
    <t>FABRICAÇÃO E INSTALAÇÃO DE TESOURA INTEIRA EM AÇO, VÃO DE 12 M, PARA TELHA ONDULADA DE FIBROCIMENTO, METÁLICA, PLÁSTICA OU TERMOACÚSTICA, INCLUSO IÇAMENTO. AF_12/2015</t>
  </si>
  <si>
    <t>FABRICAÇÃO E INSTALAÇÃO DE TESOURA INTEIRA EM AÇO, VÃO DE 7 M, PARA TELHA ONDULADA DE FIBROCIMENTO, METÁLICA, PLÁSTICA OU TERMOACÚSTICA, INCLUSO IÇAMENTO. AF_12/2015</t>
  </si>
  <si>
    <t xml:space="preserve"> REF SINAPI 94229 </t>
  </si>
  <si>
    <t>ADEQUAÇÃO DE SISTEMA DE ANCORAGEM PARA SERVIÇOS EM RUFOS (REMOÇÃO E REINSTALAÇÃO DE PONTOS DE ANCORAGEM)</t>
  </si>
  <si>
    <t>CJ</t>
  </si>
  <si>
    <t>CALHAS E RUFOS</t>
  </si>
  <si>
    <t xml:space="preserve"> 101979 </t>
  </si>
  <si>
    <t>CHAPIM (RUFO CAPA) EM AÇO GALVANIZADO, CORTE 33. AF_11/2020</t>
  </si>
  <si>
    <t xml:space="preserve"> 94231 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</si>
  <si>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</si>
  <si>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</si>
  <si>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</si>
  <si>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</si>
  <si>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</si>
  <si>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 xml:space="preserve"> REF 94227 </t>
  </si>
  <si>
    <t>FIXAÇÃO DE CALHAS E RUFOS, COM VEDAÇÃO</t>
  </si>
  <si>
    <t xml:space="preserve"> 94228 </t>
  </si>
  <si>
    <t>CALHA EM CHAPA DE AÇO GALVANIZADO NÚMERO 24, DESENVOLVIMENTO DE 50 CM, INCLUSO TRANSPORTE VERTICAL. AF_07/2019</t>
  </si>
  <si>
    <t xml:space="preserve"> 94229 </t>
  </si>
  <si>
    <t>CALHA EM CHAPA DE AÇO GALVANIZADO NÚMERO 24, DESENVOLVIMENTO DE 100 CM, INCLUSO TRANSPORTE VERTICAL. AF_07/2019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</si>
  <si>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</si>
  <si>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</si>
  <si>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REF SINAPI 94228 </t>
  </si>
  <si>
    <t>INSTALAÇÃO DE CALHA EM CHAPA DE AÇO GALVANIZADO NÚMERO 24, DESENVOLVIMENTO DE 50 CM, CONSIDERANDO O REAPROVEITAMENTO DO MATERIAL</t>
  </si>
  <si>
    <t xml:space="preserve"> REF.: SINAPI 94228 </t>
  </si>
  <si>
    <t>VEDAÇÃO DE CALHAS E RUFOS COM SELANTE ELASTICO (PU) PARA JUNTAS</t>
  </si>
  <si>
    <t xml:space="preserve"> REF.: SINAPI 94231 </t>
  </si>
  <si>
    <t>INSTALAÇÃO DE RUFO EMBUTIDO EM ALVENARIA, COM REAPROVEITAMENTO DO MATERIAL, INCLUSIVE CORTE E CHUMBAMENTO</t>
  </si>
  <si>
    <t xml:space="preserve"> REF. SETOP LIM-CAL-005 </t>
  </si>
  <si>
    <t>LIMPEZA DE CALHAS</t>
  </si>
  <si>
    <t>INSTALAÇÕES DE ÁGUAS PLUVIAIS E DRENAGEM</t>
  </si>
  <si>
    <t xml:space="preserve"> 89512 </t>
  </si>
  <si>
    <t>TUBO PVC, SÉRIE R, ÁGUA PLUVIAL, DN 100 MM, FORNECIDO E INSTALADO EM RAMAL DE ENCAMINHAMENTO. AF_06/2022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</si>
  <si>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</si>
  <si>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</si>
  <si>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</si>
  <si>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</si>
  <si>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89559 </t>
  </si>
  <si>
    <t>TÊ DE INSPEÇÃO,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</si>
  <si>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</si>
  <si>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CURVA 90 GRAUS, PVC, SERIE R, ÁGUA PLUVIAL, DN 100 MM, JUNTA ELÁSTICA, FORNECIDO E INSTALADO EM RAMAL DE ENCAMINHAMENTO. AF_06/2022</t>
  </si>
  <si>
    <t xml:space="preserve"> 89571 </t>
  </si>
  <si>
    <t>TÊ, PVC, SERIE R, ÁGUA PLUVIAL, DN 100 X 100 MM, JUNTA ELÁSTICA, FORNECIDO E INSTALADO EM RAMAL DE ENCAMINHAMENTO. AF_06/2022</t>
  </si>
  <si>
    <t xml:space="preserve"> 89567 </t>
  </si>
  <si>
    <t>JUNÇÃO SIMPLES, PVC, SERIE R, ÁGUA PLUVIAL, DN 100 X 100 MM, JUNTA ELÁSTICA, FORNECIDO E INSTALADO EM RAMAL DE ENCAMINHAMENTO. AF_06/2022</t>
  </si>
  <si>
    <t xml:space="preserve"> 104166 </t>
  </si>
  <si>
    <t>TUBO PVC, SÉRIE R, ÁGUA PLUVIAL, DN 150 MM, FORNECIDO E INSTALADO EM RAMAL DE ENCAMINHAMENTO. AF_06/2022</t>
  </si>
  <si>
    <t xml:space="preserve"> 104167 </t>
  </si>
  <si>
    <t>JOELHO 90 GRAUS, PVC, SERIE R, ÁGUA PLUVIAL, DN 150 MM, JUNTA ELÁSTICA, FORNECIDO E INSTALADO EM RAMAL DE ENCAMINHAMENTO. AF_06/2022</t>
  </si>
  <si>
    <t xml:space="preserve"> 104170 </t>
  </si>
  <si>
    <t>LUVA SIMPLES, PVC, SERIE R, ÁGUA PLUVIAL, DN 150 MM, JUNTA ELÁSTICA, FORNECIDO E INSTALADO EM RAMAL DE ENCAMINHAMENTO. AF_06/2022</t>
  </si>
  <si>
    <t>TÊ, PVC, SERIE R, ÁGUA PLUVIAL, DN 150 X 150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</si>
  <si>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</si>
  <si>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 xml:space="preserve"> 104173 </t>
  </si>
  <si>
    <t>REDUÇÃO EXCÊNTRICA, PVC, SERIE R, ÁGUA PLUVIAL, DN 150 X 100 MM, JUNTA ELÁSTICA, FORNECIDO E INSTALADO EM RAMAL DE ENCAMINHAMENTO. AF_06/2022</t>
  </si>
  <si>
    <t>JUNÇÃO SIMPLES, PVC, SERIE R, ÁGUA PLUVIAL, DN 150 X 100 MM, JUNTA ELÁSTICA, FORNECIDO E INSTALADO EM RAMAL DE ENCAMINHAMENTO. AF_06/2022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</si>
  <si>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</si>
  <si>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</si>
  <si>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</si>
  <si>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</si>
  <si>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</si>
  <si>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 xml:space="preserve"> 104178 </t>
  </si>
  <si>
    <t>CAP, PVC, SERIE R, ÁGUA PLUVIAL, DN 100 MM, JUNTA ELÁSTICA, FORNECIDO E INSTALADO EM RAMAL DE ENCAMINHAMENTO. AF_06/2022</t>
  </si>
  <si>
    <t xml:space="preserve"> 104179 </t>
  </si>
  <si>
    <t>CAP, PVC, SERIE R, ÁGUA PLUVIAL, DN 150 MM, JUNTA ELÁSTICA, FORNECIDO E INSTALADO EM RAMAL DE ENCAMINHAMENTO. AF_06/2022</t>
  </si>
  <si>
    <t xml:space="preserve"> 102697 </t>
  </si>
  <si>
    <t>DRENO ESPINHA DE PEIXE (SEÇÃO (0,50 X 0,80 M), COM TUBO DE PEAD CORRUGADO PERFURADO, DN 100 MM, ENCHIMENTO COM BRITA, ENVOLVIDO COM MANTA GEOTÊXTIL, INCLUSIVE CONEXÕES. AF_07/2021</t>
  </si>
  <si>
    <t xml:space="preserve"> 102669 </t>
  </si>
  <si>
    <t>DRENO SUBSUPERFICIAL (SEÇÃO 0,40 X 0,40 M), COM TUBO DE CONCRETO SIMPLES POROSO, DN 200 MM, ENCHIMENTO COM BRITA, ENVOLVIDO COM MANTA GEOTÊXTIL. AF_07/2021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</si>
  <si>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</si>
  <si>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</si>
  <si>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89495 </t>
  </si>
  <si>
    <t>RALO SIFONADO, PVC, DN 100 X 40 MM, JUNTA SOLDÁVEL, FORNECIDO E INSTALADO EM RAMAIS DE ENCAMINHAMENTO DE ÁGUA PLUVIAL. AF_06/2022</t>
  </si>
  <si>
    <t xml:space="preserve"> 89482 </t>
  </si>
  <si>
    <t>CAIXA SIFONADA, PVC, DN 100 X 100 X 50 MM, FORNECIDA E INSTALADA EM RAMAIS DE ENCAMINHAMENTO DE ÁGUA PLUVIAL. AF_06/2022</t>
  </si>
  <si>
    <t xml:space="preserve"> 99251 </t>
  </si>
  <si>
    <t>CAIXA ENTERRADA HIDRÁULICA RETANGULAR EM ALVENARIA COM TIJOLOS CERÂMICOS MACIÇOS, DIMENSÕES INTERNAS: 0,4X0,4X0,4 M PARA REDE DE DRENAGEM. AF_12/2020. COM TAMPA DE CONCRETO.</t>
  </si>
  <si>
    <t xml:space="preserve"> 102990 </t>
  </si>
  <si>
    <t>CANALETA MEIA CANA PRÉ-MOLDADA DE CONCRETO (D = 30 CM) - FORNECIMENTO E INSTALAÇÃO. AF_08/2021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</si>
  <si>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</si>
  <si>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</si>
  <si>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103006 </t>
  </si>
  <si>
    <t>CAIXA COM GRELHA RETANGULAR DE FERRO FUNDIDO, EM ALVENARIA COM TIJOLOS CERÂMICOS MACIÇOS, DIMENSÕES INTERNAS: 0,20 X 1,00 X 0,4 M. AF_08/2021</t>
  </si>
  <si>
    <t xml:space="preserve"> REF ORSE 6390 </t>
  </si>
  <si>
    <t>DESOBSTRUÇÃO DE RAMAL PREDIAL PLUVIAL COM AUXILIO DE EQUIPAMENTO HIDROJATO</t>
  </si>
  <si>
    <t>REF. SINAPI + COTAÇÃO</t>
  </si>
  <si>
    <t>CISTERNA SUBTERRÂNEA 3000L, INCLUSIVE KIT PARA CAPTAR ÁGUA DE CHUVA COM FILTRO D'ÁGUA, REGISTRO, SIFÃO/LADRÃO, FILTRO D'ÁGUA DE CHUVA, CONJUNTO DE SUCÇÃO, FREIO D'ÁGUA. FORNECIMENTO E INSTALAÇÃO COMPLETA. EXCLUSIVE ESCAVAÇÃO.</t>
  </si>
  <si>
    <t>REF. SBC (077209)</t>
  </si>
  <si>
    <t>BOMBA CENTRIFUGA SCHNEIDER BC-98 1/3 CV 220V MONOFASICA</t>
  </si>
  <si>
    <t>ELEMENTOS E DISPOSITIVOS DIVERSOS</t>
  </si>
  <si>
    <t xml:space="preserve"> REF. SINAPI - 95541 + 7568 </t>
  </si>
  <si>
    <t>FIXAÇÃO UTILIZANDO PARAFUSO E BUCHA DE NYLON</t>
  </si>
  <si>
    <t xml:space="preserve"> REF. SINAPI 85005 + CPOS 26.04.010 </t>
  </si>
  <si>
    <t>ESPELHO CRISTAL, ESPESSURA 4MM, COM PARAFUSOS DE FIXACAO, SEM MOLDURA</t>
  </si>
  <si>
    <t xml:space="preserve"> REF.: CPOS 44.03.090 </t>
  </si>
  <si>
    <t>CABIDE CROMADO PARA BANHEIRO - FORNECIMENTO E INSTALAÇÃO</t>
  </si>
  <si>
    <t xml:space="preserve"> REF.: IOPES 210210 + SBC 11460 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</si>
  <si>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</si>
  <si>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</si>
  <si>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</si>
  <si>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 xml:space="preserve"> REF. ORSE 9224 </t>
  </si>
  <si>
    <t xml:space="preserve">KIT MOTOR DE PORTÃO BASCULANTE, 400KG, 127V, FORNECIMENTO E INSTALAÇÃO  </t>
  </si>
  <si>
    <t xml:space="preserve"> REF. 11148 </t>
  </si>
  <si>
    <t>EXAUSTOR PARA BANHEIRO, BIVOLT, REF.: C 80 A, DA VENTOKIT OU SIMILAR - FORNECIMENTO E INSTALAÇÃO</t>
  </si>
  <si>
    <t>REF. SBC 200506</t>
  </si>
  <si>
    <t>BICICLETÁRIO EM TUBO DE AÇO GALVANIZADO COM 5 VAGAS, EXCETO PINTURA DE ACABAMENTO. FIXADO SOBRE PISO DE CONCRETO.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</si>
  <si>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</si>
  <si>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</si>
  <si>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>REF. SBC 200505</t>
  </si>
  <si>
    <t>INSTALAÇÃO DE CORTINA TIPO PERSIANA VERTICAL EM TECIDO, COM REAPROVEITAMENTO DE MATERIAL</t>
  </si>
  <si>
    <t xml:space="preserve"> REF. CPOS 54.20.040 </t>
  </si>
  <si>
    <t>BATE-RODAS EM CONCRETO PRÉ-MOLDADO</t>
  </si>
  <si>
    <t xml:space="preserve"> REF. SEINFRA C0354 </t>
  </si>
  <si>
    <t>BALIZADOR EM TUBO DE PVC DN 50MM COMO FÔRMA, C/ENCHIMENTO DE CONCRETO</t>
  </si>
  <si>
    <t xml:space="preserve"> REF AGETOP CIVIL 270802 </t>
  </si>
  <si>
    <t>ASSENTAMENTO DE 3 MASTROS PARA BANDEIRAS</t>
  </si>
  <si>
    <t>REF.  SUDECAP (48.49.51)</t>
  </si>
  <si>
    <t>MASTRO DE BANDEIRA PADRAO TRE-PR, H= 6M</t>
  </si>
  <si>
    <t xml:space="preserve"> REF. 87663 </t>
  </si>
  <si>
    <t>REMOÇÃO DE BEBEDOURO, DE FORMA MANUAL, COM REAPROVEITAMENTO</t>
  </si>
  <si>
    <t xml:space="preserve"> REF. SINAPI 86902 </t>
  </si>
  <si>
    <t>BEBEDOURO SUSPENSO. APENAS INSTALAÇÃO</t>
  </si>
  <si>
    <t xml:space="preserve"> REF. 74194/001 </t>
  </si>
  <si>
    <t>REFIXAÇÃO DE ESCADA TIPO MARINHEIRO</t>
  </si>
  <si>
    <t xml:space="preserve"> REF SINAPI 98461 </t>
  </si>
  <si>
    <t>REFORÇO EM ESTRUTURA DE MADEIRA PARA SUPORTE DE CAIXA D'ÁGUA</t>
  </si>
  <si>
    <t>ELEMENTOS DE ACESSIBILIDADE</t>
  </si>
  <si>
    <t xml:space="preserve"> REF 101094 + ORSE 13917 </t>
  </si>
  <si>
    <t>PISO PODOTÁTIL, DIRECIONAL OU ALERTA, 40X40CM, DE CONCRETO, COR VERMELHA, CONFORME NBR:9050:2020. APLICADO COM ARGAMASSA INDUSTRIALIZADA AC-III, INCLUSIVE REGULARIZAÇÃO DA BASE.</t>
  </si>
  <si>
    <t xml:space="preserve"> REF 101094 + ORSE 13914 </t>
  </si>
  <si>
    <t>PISO PODOTÁTIL, DIRECIONAL OU ALERTA, 25X25CM, DE CONCRETO, COR VERMELHA, CONFORME NBR:9050:2020. APLICADO COM ARGAMASSA INDUSTRIALIZADA AC-III, INCLUSIVE REGULARIZAÇÃO DA BASE.</t>
  </si>
  <si>
    <t xml:space="preserve"> REF. ORSE - 799 </t>
  </si>
  <si>
    <t>POSTE EM TUBO DE AÇO GALVANIZADO, PESADO, D=2" (50MM), ALTURA ÚTIL=2,50M, ALTURA TOTAL=3,20M</t>
  </si>
  <si>
    <t xml:space="preserve"> REF. ORSE - 7319 </t>
  </si>
  <si>
    <t>SINALIZAÇÃO VERTICAL PARA PCD, PLACA METÁLICA 50X70CM, ESTACIONAMENTO RESERVADO. PCD E IDOSO</t>
  </si>
  <si>
    <t xml:space="preserve"> REF. SINAPI 84187 + COTAÇÃO </t>
  </si>
  <si>
    <t>FORNECIMENTO E ASSENTAMENTO COM COLA DE TAPETE DE BORRACHA PARA SINALIZAR ESPAÇO RESERVADO Á CADEIRANTES COM SIMBOLO S.I.A. (CADEIRANTE) 1,20X0,80M - ESPESSURA 3MM</t>
  </si>
  <si>
    <t xml:space="preserve"> REF.:  SETOP PIS-TAT-015 </t>
  </si>
  <si>
    <t>PISO TÁTIL DE BORRACHA, DIRECIONAL E/OU ALERTA, ASSENTADO COM COLA, E=5 MM, COR AZUL. DIMENSÃO 25X25CM. FORNECIMENTO E INSTALAÇÃO.</t>
  </si>
  <si>
    <t xml:space="preserve"> REF. ORSE - 11961 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</si>
  <si>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</si>
  <si>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</si>
  <si>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</si>
  <si>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 xml:space="preserve"> REF. ORSE - 8492 </t>
  </si>
  <si>
    <t>REINSTALAÇÃO DE BARRA DE APOIO EM INOX POLIDO</t>
  </si>
  <si>
    <t xml:space="preserve"> REF. ORSE - 8492 + SINAPI 36081 </t>
  </si>
  <si>
    <t>FORNECIMENTO E INSTALAÇÃO DE BARRA DE APOIO EM INOX POLIDO, COMPRIMENTO 80CM, DIAMETRO MINIMO 3CM</t>
  </si>
  <si>
    <t xml:space="preserve"> REF. ORSE - 8492 + SINAPI 36205 </t>
  </si>
  <si>
    <t>FORNECIMENTO E INSTALAÇÃO DE BARRA DE APOIO EM INOX POLIDO, COMPRIMENTO 70CM, DIAMETRO MINIMO 3CM</t>
  </si>
  <si>
    <t xml:space="preserve"> REF. IOPES (170601)</t>
  </si>
  <si>
    <t>FORNECIMENTO E INSTALAÇÃO DE BARRA DE APOIO EM INOX POLIDO, COMPRIMENTO 40CM, DIAMETRO MINIMO 3CM</t>
  </si>
  <si>
    <t>REF. AGESUL (2401002053)</t>
  </si>
  <si>
    <t>PLACA TATIL EM ACRILICO COM LETRAS EM ALTO RELEVO E BRAILLE (20X20)CM, FIXADAS POR ADESIVOS DUPLA FACE</t>
  </si>
  <si>
    <t>REF. AGESUL (2401002058)</t>
  </si>
  <si>
    <t>PLACA TATIL EM ACRILICO COM LETRAS EM ALTO RELEVO E BRAILLE (30X14)CM, FIXADAS POR ADESIVOS DUPLA FACE</t>
  </si>
  <si>
    <t>REF. SUDECAP (18.06.06)</t>
  </si>
  <si>
    <t>PLACA EM BRAILLE ALUM. 10X3 CM CORRIMAO (EX:INICIO/FIM)</t>
  </si>
  <si>
    <t>REF. SIURB 170598</t>
  </si>
  <si>
    <t>SINALIZAÇÃO VISUAL DE DEGRAUS PARA DEFICIENTE VISUAL</t>
  </si>
  <si>
    <t>LOUÇAS E METAIS</t>
  </si>
  <si>
    <t xml:space="preserve"> REF 102475 + 92873 + 74245/001 </t>
  </si>
  <si>
    <t>EXECUÇÃO DE SÓCULO EM CONCRETO, INCLUSIVE PINTURA. ABAIXO DA BACIA SANITÁRIA, PARA ATINGIR A ALTURA NECESSÁRIA.</t>
  </si>
  <si>
    <t xml:space="preserve"> REF. 86888 </t>
  </si>
  <si>
    <t>REINSTALAÇÃO DE VASO SANITÁRIO</t>
  </si>
  <si>
    <t xml:space="preserve"> 86888 </t>
  </si>
  <si>
    <t>VASO SANITÁRIO SIFONADO COM CAIXA ACOPLADA LOUÇA BRANCA - FORNECIMENTO E INSTALAÇÃO. AF_01/2020</t>
  </si>
  <si>
    <t xml:space="preserve"> 95469 </t>
  </si>
  <si>
    <t>VASO SANITARIO SIFONADO CONVENCIONAL COM 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</si>
  <si>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</si>
  <si>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</si>
  <si>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100849 </t>
  </si>
  <si>
    <t>ASSENTO SANITÁRIO CONVENCIONAL - FORNECIMENTO E INSTALACAO. AF_01/2020</t>
  </si>
  <si>
    <t xml:space="preserve"> REF. SINAPI - 99635 (2) </t>
  </si>
  <si>
    <t>REMOÇÃO DE VÁLVULA DE DESCARGA</t>
  </si>
  <si>
    <t xml:space="preserve"> REF 99635 + COTAÇÃO </t>
  </si>
  <si>
    <t>VÁLVULA DE DESCARGA TIPO ALAVANCA PARA PCD. DE ACORDO COM NBR 9050:2015. REF.: HYDRA ECO CONFORT- FORNECIMENTO E INSTALAÇÃO</t>
  </si>
  <si>
    <t xml:space="preserve"> REF FDE 08.80.019 </t>
  </si>
  <si>
    <t>REPARO PARA CAIXA DE DESCARGA ACOPLADA (COMPATIVEL COM BOTÃO ELEVADO)</t>
  </si>
  <si>
    <t xml:space="preserve"> COTAÇÃO + SINAPI 88267 </t>
  </si>
  <si>
    <t>BOTÃO DE ACIONAMENTO ELEVADO PARA CAIXA ACOPLADA CROMADO - FORNECIMENTO E INSTALAÇÃO</t>
  </si>
  <si>
    <t xml:space="preserve"> REF CPOS 44.01.240 </t>
  </si>
  <si>
    <t>LAVATÓRIO EM LOUÇA COM COLUNA SUSPENSA - FORNECIMENTO E INSTALAÇÃO</t>
  </si>
  <si>
    <t xml:space="preserve"> REF. SINAPI 86904 </t>
  </si>
  <si>
    <t>LAVATÓRIO LOUÇA BRANCA SUSPENSO, PADRÃO POPULAR - APENAS INSTALAÇÃO</t>
  </si>
  <si>
    <t xml:space="preserve"> 86903 </t>
  </si>
  <si>
    <t>LAVATÓRIO LOUÇA BRANCA COM COLUNA, 45 X 55CM OU EQUIVALENTE, PADRÃO MÉDIO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</si>
  <si>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</si>
  <si>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</si>
  <si>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REF 86889 </t>
  </si>
  <si>
    <t>BANCADA DE GRANITO - REINSTALAÇÃO</t>
  </si>
  <si>
    <t xml:space="preserve"> REF SBC 190429 </t>
  </si>
  <si>
    <t>BANCADA EM GRANITO - MESMO MODELO QUE O EXISTENTE. CONFORME PROJETO DE ACESSIBILIDADE.</t>
  </si>
  <si>
    <t xml:space="preserve"> 86901 </t>
  </si>
  <si>
    <t>CUBA DE EMBUTIR OVAL EM LOUÇA BRANCA, 35 X 50CM OU EQUIVALENTE - FORNECIMENTO E INSTALAÇÃO. AF_01/2020</t>
  </si>
  <si>
    <t xml:space="preserve"> REF.: ORSE 7712 </t>
  </si>
  <si>
    <t>CUBA DE SEMI-ENCAIXE, DIM. 41 X 41 CM, EXCLUSIVE SIFÃO, ENGATE, VÁLVULA E TORNEIRA</t>
  </si>
  <si>
    <t xml:space="preserve"> 86900 </t>
  </si>
  <si>
    <t>CUBA DE EMBUTIR RETANGULAR DE AÇO INOXIDÁVEL, 46 X 30 X 12 CM - FORNECIMENTO E INSTALAÇÃO. AF_01/2020</t>
  </si>
  <si>
    <t>1,00</t>
  </si>
  <si>
    <t xml:space="preserve"> 86872 </t>
  </si>
  <si>
    <t>TANQUE DE LOUÇA BRANCA COM COLUNA, 30L OU EQUIVALENTE - FORNECIMENTO E INSTALAÇÃO. AF_01/2020</t>
  </si>
  <si>
    <t xml:space="preserve"> 86910 </t>
  </si>
  <si>
    <t>TORNEIRA CROMADA TUBO MÓVEL, DE PAREDE, 1/2 OU 3/4, PARA PIA DE COZINHA, PADRÃO MÉDIO - FORNECIMENTO E INSTALAÇÃO. AF_01/2020</t>
  </si>
  <si>
    <t xml:space="preserve"> 86909 </t>
  </si>
  <si>
    <t>TORNEIRA CROMADA TUBO MÓVEL, DE MESA, 1/2 OU 3/4, PARA PIA DE COZINHA, PADRÃO ALTO - FORNECIMENTO E INSTALAÇÃO. AF_01/2020</t>
  </si>
  <si>
    <t xml:space="preserve"> 86914 </t>
  </si>
  <si>
    <t>TORNEIRA CROMADA 1/2 OU 3/4 PARA TANQUE, PADRÃO MÉDIO - FORNECIMENTO E INSTALAÇÃO. AF_01/2020</t>
  </si>
  <si>
    <t xml:space="preserve"> REF ORSE 12209 </t>
  </si>
  <si>
    <t>INSTALAÇÃO DE TORNEIRA PRESSMATIC</t>
  </si>
  <si>
    <t xml:space="preserve"> REF. SBC 190324 </t>
  </si>
  <si>
    <t>TORNEIRA P/ LAVATORIO MESA BICA BAIXA PRESSMATIC COMPACT. FORNECIMENTO E INSTALAÇÃO</t>
  </si>
  <si>
    <t xml:space="preserve"> REF. SINAPI - 86909 </t>
  </si>
  <si>
    <t>TORNEIRA DE MESA, 1/2" OU 3/4", - REINSTALAÇÃO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</si>
  <si>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</si>
  <si>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</si>
  <si>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</si>
  <si>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</si>
  <si>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86886 </t>
  </si>
  <si>
    <t>ENGATE FLEXÍVEL EM INOX, 1/2  X 30CM - FORNECIMENTO E INSTALAÇÃO. AF_01/2020</t>
  </si>
  <si>
    <t>SIFÃO DO TIPO GARRAFA EM METAL CROMADO 1 X 1.1/2 - FORNECIMENTO E INSTALAÇÃO. AF_01/2020</t>
  </si>
  <si>
    <t xml:space="preserve"> 100858 </t>
  </si>
  <si>
    <t>MICTÓRIO SIFONADO LOUÇA BRANCA  PADRÃO MÉDIO  FORNECIMENTO E INSTALAÇÃO. AF_01/2020</t>
  </si>
  <si>
    <t xml:space="preserve"> REF.  SINAPI 100858 </t>
  </si>
  <si>
    <t>MICTÓRIO SIFONADO LOUÇA BRANCA  PADRÃO MÉDIO REINSTALAÇÃO, CONSIDERANDO O REAPROVEITAMENTO DO MATERIAL</t>
  </si>
  <si>
    <t xml:space="preserve"> REF CPOS 44.20.150 </t>
  </si>
  <si>
    <t>ACABAMENTO CROMADO PARA REGISTRO</t>
  </si>
  <si>
    <t>REGISTRO DE PRESSÃO BRUTO, LATÃO, ROSCÁVEL, 3/4", COM ACABAMENTO E CANOPLA CROMADOS - FORNECIMENTO E INSTALAÇÃO. AF_08/2021</t>
  </si>
  <si>
    <t>AR CONDICIONADO</t>
  </si>
  <si>
    <t xml:space="preserve"> 103288 </t>
  </si>
  <si>
    <t>RASGO E CHUMBAMENTO EM ALVENARIA PARA TUBOS DE SPLIT PAREDE DE 9000 A 24000 BTUS/H. AF_11/2021</t>
  </si>
  <si>
    <t xml:space="preserve"> REF. SINAPI 89865 + 37455 </t>
  </si>
  <si>
    <t>MANGUEIRA FLEXIVEL TRANSPARENTE PARA DRENO DE AR CONDICIONADO - FORNECIMENTO E INSTALAÇÃO.</t>
  </si>
  <si>
    <t xml:space="preserve"> REF ORSE 12376 </t>
  </si>
  <si>
    <t>REMOÇÃO DE AR CONDICIONADO TIPO SPLIT</t>
  </si>
  <si>
    <t xml:space="preserve"> REF SBC 070564 </t>
  </si>
  <si>
    <t>INSTALAÇÃO COMPLETA DE AR CONDICIONADO TIPO SPLIT, ATÉ 27000 BTU, INCLUSIVE COM TUBULAÇÕES E CARGA DE GÁS</t>
  </si>
  <si>
    <t xml:space="preserve"> 89865 </t>
  </si>
  <si>
    <t>TUBO, PVC, SOLDÁVEL, DN 25MM, INSTALADO EM DRENO DE AR-CONDICIONADO - FORNECIMENTO E INSTALAÇÃO. AF_08/2022</t>
  </si>
  <si>
    <t xml:space="preserve"> 89866 </t>
  </si>
  <si>
    <t>JOELHO 90 GRAUS, PVC, SOLDÁVEL, DN 25MM, INSTALADO EM DRENO DE AR-CONDICIONADO - FORNECIMENTO E INSTALAÇÃO. AF_08/2022</t>
  </si>
  <si>
    <t xml:space="preserve"> 89868 </t>
  </si>
  <si>
    <t>LUVA, PVC, SOLDÁVEL, DN 25MM, INSTALADO EM DRENO DE AR-CONDICIONADO - FORNECIMENTO E INSTALAÇÃO. AF_08/2022</t>
  </si>
  <si>
    <t xml:space="preserve"> 89869 </t>
  </si>
  <si>
    <t>TE, PVC, SOLDÁVEL, DN 25MM, INSTALADO EM DRENO DE AR-CONDICIONADO - FORNECIMENTO E INSTALAÇÃO. AF_08/2022</t>
  </si>
  <si>
    <t xml:space="preserve"> REF. SBC 070089 </t>
  </si>
  <si>
    <t xml:space="preserve">BOMBA (DRENO) PARA REMOCAO DE CONDENSADOS ATE 60.000 BTU'S </t>
  </si>
  <si>
    <t xml:space="preserve"> REF. SBC 070401 </t>
  </si>
  <si>
    <t>CARGA DE GAS REFRIGERANTE R410</t>
  </si>
  <si>
    <t xml:space="preserve"> 86957 </t>
  </si>
  <si>
    <t>MÃO FRANCESA EM BARRA DE FERRO CHATO RETANGULAR 2" X 1/4", REFORÇADA, 40 X 30 CM</t>
  </si>
  <si>
    <t>FIXAÇÃO DE TUBOS HORIZONTAIS DE PPR DIÂMETROS MENORES OU IGUAIS A 40 MM, COM ABRAÇADEIRA METÁLICA RÍGIDA TIPO  D  COM PARAFUSO DE FIXAÇÃO 1 1/4, FIXADA DIRETAMENTE NA LAJE OU PAREDE. AF_09/2023</t>
  </si>
  <si>
    <t>TUBULAÇÕES - ÁGUA FRIA</t>
  </si>
  <si>
    <t xml:space="preserve"> 89356 </t>
  </si>
  <si>
    <t>TUBO, PVC, SOLDÁVEL, DN 25MM,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</si>
  <si>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</si>
  <si>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</si>
  <si>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</si>
  <si>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</si>
  <si>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89378 </t>
  </si>
  <si>
    <t>LUVA,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</si>
  <si>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</si>
  <si>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</si>
  <si>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>JOELHO 45 GRAUS, PVC, SOLDÁVEL, DN 25MM,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</si>
  <si>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</si>
  <si>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</si>
  <si>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</si>
  <si>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</si>
  <si>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103995 </t>
  </si>
  <si>
    <t>LUVA, PVC, SOLDÁVEL, DN 50MM, INSTALADO EM RAMAL DE DISTRIBUIÇÃO DE ÁGUA - FORNECIMENTO E INSTALAÇÃO. AF_06/2022</t>
  </si>
  <si>
    <t xml:space="preserve"> 104004 </t>
  </si>
  <si>
    <t>TE, PVC, SOLDÁVEL, DN 50MM, INSTALADO EM RAMAL DE DISTRIBUIÇÃO DE ÁGUA - FORNECIMENTO E INSTALAÇÃO. AF_06/2022</t>
  </si>
  <si>
    <t>JOELHO 45 GRAUS, PVC, SERIE R, ÁGUA PLUVIAL, DN 50 MM, JUNTA ELÁSTICA, FORNECIDO E INSTALADO EM RAMAL DE ENCAMINHAMENTO. AF_06/2022</t>
  </si>
  <si>
    <t xml:space="preserve"> 103999 </t>
  </si>
  <si>
    <t>BUCHA DE REDUÇÃO, LONGA, PVC, SOLDÁVEL, DN 50 X 25 MM, INSTALADO EM RAMAL DE DISTRIBUIÇÃO DE ÁGUA - FORNECIMENTO E INSTALAÇÃO. AF_06/2022</t>
  </si>
  <si>
    <t xml:space="preserve"> 104006 </t>
  </si>
  <si>
    <t>TÊ DE REDUÇÃO, PVC, SOLDÁVEL, DN 50MM X 25MM, INSTALADO EM RAMAL DE DISTRIBUIÇÃO DE ÁGUA - FORNECIMENTO E INSTALAÇÃO. AF_06/2022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</si>
  <si>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</si>
  <si>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</si>
  <si>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</si>
  <si>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</si>
  <si>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89987 </t>
  </si>
  <si>
    <t>REGISTRO DE GAVETA BRUTO, LATÃO, ROSCÁVEL, 3/4", COM ACABAMENTO E CANOPLA CROMADOS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</si>
  <si>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</si>
  <si>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</si>
  <si>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94489 </t>
  </si>
  <si>
    <t>REGISTRO DE ESFERA, PVC, SOLDÁVEL, COM VOLANTE, DN  25 MM - FORNECIMENTO E INSTALAÇÃO. AF_08/2021</t>
  </si>
  <si>
    <t xml:space="preserve"> 94492 </t>
  </si>
  <si>
    <t>REGISTRO DE ESFERA, PVC, SOLDÁVEL, COM VOLANTE, DN  50 MM - FORNECIMENTO E INSTALAÇÃO. AF_08/2021</t>
  </si>
  <si>
    <t xml:space="preserve"> 103051 </t>
  </si>
  <si>
    <t>SUBSTITUIÇÃO DE REGISTRO OU VÁLVULA, ROSCÁVEL, DN  25 MM. AF_08/2021</t>
  </si>
  <si>
    <t xml:space="preserve"> 94797 </t>
  </si>
  <si>
    <t>TORNEIRA DE BOIA PARA CAIXA D'ÁGUA, ROSCÁVEL, 1" - FORNECIMENTO E INSTALAÇÃO. AF_08/2021</t>
  </si>
  <si>
    <t xml:space="preserve"> 102623 </t>
  </si>
  <si>
    <t>CAIXA D´ÁGUA EM POLIETILENO, 1000 LITROS (INCLUSOS TUBOS, CONEXÕES E TORNEIRA DE BÓIA) - FORNECIMENTO E INSTALAÇÃO. AF_06/2021</t>
  </si>
  <si>
    <t xml:space="preserve"> REF. SBC 052489 </t>
  </si>
  <si>
    <t>CAP/TAMPAO PVC SOLDAVEL 40mm</t>
  </si>
  <si>
    <t xml:space="preserve"> REF.:  SBC 052487 </t>
  </si>
  <si>
    <t>FORNECIMENTO E INSTALAÇÃO DE CAP/TAMPAO PVC SOLDAVEL 25mm</t>
  </si>
  <si>
    <t xml:space="preserve"> REF.:  SBC 052488 </t>
  </si>
  <si>
    <t>FORNECIMENTO E INSTALAÇÃO DE CAP/TAMPAO PVC SOLDAVEL 50mm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</si>
  <si>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</si>
  <si>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</si>
  <si>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TUBULAÇÕES - ESGOTO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</si>
  <si>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</si>
  <si>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</si>
  <si>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</si>
  <si>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</si>
  <si>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</si>
  <si>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</si>
  <si>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</si>
  <si>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</si>
  <si>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</si>
  <si>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</si>
  <si>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</si>
  <si>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</si>
  <si>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</si>
  <si>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</si>
  <si>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</si>
  <si>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</si>
  <si>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89778 </t>
  </si>
  <si>
    <t>LUVA SIMPLES,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</si>
  <si>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</si>
  <si>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</si>
  <si>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</si>
  <si>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</si>
  <si>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</si>
  <si>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</si>
  <si>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</si>
  <si>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</si>
  <si>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</si>
  <si>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</si>
  <si>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</si>
  <si>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</si>
  <si>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</si>
  <si>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89782 </t>
  </si>
  <si>
    <t>TE, PVC, SERIE NORMAL, ESGOTO PREDIAL, DN 40 X 40 MM, JUNTA SOLDÁVEL, FORNECIDO E INSTALADO EM RAMAL DE DESCARGA OU RAMAL DE ESGOTO SANITÁRIO. AF_08/2022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</si>
  <si>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</si>
  <si>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</si>
  <si>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</si>
  <si>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</si>
  <si>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</si>
  <si>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</si>
  <si>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</si>
  <si>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</si>
  <si>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104357 </t>
  </si>
  <si>
    <t>CAP, PVC, SÉRIE NORMAL, ESGOTO PREDIAL, DN 100 MM, JUNTA ELÁSTICA, FORNECIDO E INSTALADO EM SUBCOLETOR AÉREO DE ESGOTO SANITÁRIO. AF_08/2022</t>
  </si>
  <si>
    <t xml:space="preserve"> 89707 </t>
  </si>
  <si>
    <t>CAIXA SIFONADA, PVC, DN 100 X 100 X 50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</si>
  <si>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</si>
  <si>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</si>
  <si>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</si>
  <si>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 xml:space="preserve"> 98104 </t>
  </si>
  <si>
    <t>CAIXA DE GORDURA SIMPLES (CAPACIDADE: 36L), RETANGULAR, EM ALVENARIA COM TIJOLOS CERÂMICOS MACIÇOS, DIMENSÕES INTERNAS = 0,2X0,4 M, ALTURA INTERNA = 0,8 M. AF_12/2020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</si>
  <si>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</si>
  <si>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</si>
  <si>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98053 </t>
  </si>
  <si>
    <t>TANQUE SÉPTICO CIRCULAR, EM CONCRETO PRÉ-MOLDADO, DIÂMETRO INTERNO = 1,40 M, ALTURA INTERNA = 2,50 M, VOLUME ÚTIL: 3463,6 L (PARA 13 CONTRIBUINTES). AF_12/2020_PA</t>
  </si>
  <si>
    <t xml:space="preserve"> 98059 </t>
  </si>
  <si>
    <t>FILTRO ANAERÓBIO CIRCULAR, EM CONCRETO PRÉ-MOLDADO, DIÂMETRO INTERNO = 1,88 M, ALTURA INTERNA = 1,50 M, VOLUME ÚTIL: 3331,1 L (PARA 19 CONTRIBUINTES). AF_12/2020_PA</t>
  </si>
  <si>
    <t xml:space="preserve"> 98063 </t>
  </si>
  <si>
    <t xml:space="preserve"> SUMIDOURO CIRCULAR, EM CONCRETO PRÉ-MOLDADO, DIÂMETRO INTERNO = 2,38 M, ALTURA INTERNA = 2,50 M, ÁREA DE INFILTRAÇÃO: 21,3 M2 (PARA 8 CONTRIBUINTES). AF_12/2020_PA </t>
  </si>
  <si>
    <t xml:space="preserve"> REF ORSE 10608 </t>
  </si>
  <si>
    <t>DESOBSTRUÇÃO DE TUBULAÇÃO DE ESGOTO (DESENTUPIMENTO) COM AUXILIO DE EQUIPAMENTO HIDROJATO</t>
  </si>
  <si>
    <t>TOLDOS</t>
  </si>
  <si>
    <t>COTAÇÃO 334</t>
  </si>
  <si>
    <t xml:space="preserve"> REF CPOS 16.32.120 </t>
  </si>
  <si>
    <t>FORNECIMENTO E INSTALAÇÃO DE TOLDO (COBERTURA) EM CHAPA DE POLICARBONATO ALVEOLAR 6MM COM ESTRUTURA DE ALUMÍNIO COR BRANCO. INSTALAÇÃO COMPLETA, INCLUSIVE ESTRUTURA DE FIXAÇÃO E PERFIL TRAPEZIO DE ACABAMENTO EM ALUMÍNIO BRANCO</t>
  </si>
  <si>
    <t xml:space="preserve"> REF CPOS 27.02.001 </t>
  </si>
  <si>
    <t>CHAPA EM POLICARBONATO COMPACTA, FUMÊ, ESPESSURA 6MM. FORNECIMENTO E INSTALAÇÃO SOBRE ESTRUTURA METÁLICA. EXCLUSIVE A ESTRUTURA METÁLICA</t>
  </si>
  <si>
    <t xml:space="preserve"> REF SBC 100147 + CPOS 27.02.001 </t>
  </si>
  <si>
    <t>TOLDO EM ESTRUTURA DE ALUMINIO COM CHAPA DE POLICARBONATO COMPACTO FUMÊ 6MM. FORNECIMENTO E INSTALAÇÃO COMPLETA. INCLUSIVE ESTRUTURA E PERFIS TRAPEZIO DE ACABAMENTO EM ALUMÍNIO BRANCO. EXCLUSIVE PINTURA.</t>
  </si>
  <si>
    <t xml:space="preserve"> REF.:  FDE 05.06.053 </t>
  </si>
  <si>
    <t>FORNECIMENTO E INSTALAÇÃO DE CHAPA DE POLICARBONATO ALVEOLAR FUMÊ E=6MM, FIXAÇÃO SOBRE ESTRUTURA JÁ MONTADA.</t>
  </si>
  <si>
    <t>ESQUADRIAS - PORTAS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</si>
  <si>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</si>
  <si>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</si>
  <si>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</si>
  <si>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</si>
  <si>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</si>
  <si>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</si>
  <si>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</si>
  <si>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REF. SBC - 110181 </t>
  </si>
  <si>
    <t>PORTA COMPLETA MADEIRA 1 FL.0,90x2,10m-CORRER-LISA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</si>
  <si>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</si>
  <si>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</si>
  <si>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</si>
  <si>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</si>
  <si>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100697 </t>
  </si>
  <si>
    <t>RECOLOCAÇÃO DE FOLHAS DE PORTA DE MADEIRA LEVE OU MÉDIA DE 80CM DE LARGURA, CONSIDERANDO REAPROVEITAMENTO DO MATERIAL. AF_12/2019</t>
  </si>
  <si>
    <t xml:space="preserve"> 100698 </t>
  </si>
  <si>
    <t>RECOLOCAÇÃO DE FOLHAS DE PORTA DE MADEIRA LEVE OU MÉDIA DE 90CM DE LARGURA, CONSIDERANDO REAPROVEITAMENTO DO MATERIAL. AF_12/2019</t>
  </si>
  <si>
    <t>RECOLOCAÇÃO DE FOLHAS DE PORTA DE MADEIRA LEVE OU MÉDIA DE 60CM DE LARGURA, CONSIDERANDO REAPROVEITAMENTO DO MATERIAL. AF_12/2019</t>
  </si>
  <si>
    <t>RECOLOCAÇÃO DE FOLHAS DE PORTA DE MADEIRA LEVE OU MÉDIA DE 70CM DE LARGURA, CONSIDERANDO REAPROVEITAMENTO DO MATERIAL. AF_12/2019</t>
  </si>
  <si>
    <t xml:space="preserve"> REF ORSE 9253 </t>
  </si>
  <si>
    <t>ASSENTAMENTO DE PORTA PARA DIVISÓRIA</t>
  </si>
  <si>
    <t>SERRALHEIRO COM ENCARGOS COMPLEMENTARES</t>
  </si>
  <si>
    <t>AUXILIAR DE SERRALHEIRO COM ENCARGOS COMPLEMENTARES</t>
  </si>
  <si>
    <t>REF. ORSE 1841</t>
  </si>
  <si>
    <t>REVISÃO DE ESQUADRIA DE ALUMINIO, PORTAS E JANELAS. INCLUSIVE TROCA DE ROLDANA E TRILHO EM PORTA DE CORRER</t>
  </si>
  <si>
    <t xml:space="preserve"> REF. ORSE 1859 </t>
  </si>
  <si>
    <t>REVISÃO DE PANTOGRÁFICA</t>
  </si>
  <si>
    <t xml:space="preserve"> REF.: 88315 + 88251 </t>
  </si>
  <si>
    <t>ADEQUAÇÃO EM PORTA PANTOGRAFICA PARA PERMITIR ENTRADA ACESSÍVEL</t>
  </si>
  <si>
    <t xml:space="preserve"> REF.: ORSE 1847 </t>
  </si>
  <si>
    <t>PORTA EM FERRO TIPO PANTOGRÁFICA</t>
  </si>
  <si>
    <t xml:space="preserve"> REF CPOS 22.01.221 </t>
  </si>
  <si>
    <t>REVISÃO GERAL NO FUNCIONAMENTO DE PORTÃO METÁLICO, INCLUSIVE REPAROS NECESSÁRIOS</t>
  </si>
  <si>
    <t xml:space="preserve"> REF. CAERN 1090150 </t>
  </si>
  <si>
    <t>PORTÃO EM TUBO METALON 30X50mm E CHAPA METALON N° 18, DE ABRIR, INCL. PINTURA ANTI-CORROSIVA</t>
  </si>
  <si>
    <t xml:space="preserve"> REF SEINFRA C1364 </t>
  </si>
  <si>
    <t>FERROLHO DE SOBREPOR OU EMBUTIR GRANDE</t>
  </si>
  <si>
    <t xml:space="preserve"> REF AGETOP 180506 </t>
  </si>
  <si>
    <t xml:space="preserve">PORTA DE CORRER/VIDRO (4) FOLHAS PF-6 C/ FERRAGENS. FORNECIMENTO E INSTALAÇÃO COMPLETA. VIDRO TEMPERADO 10MM </t>
  </si>
  <si>
    <t xml:space="preserve"> REF. CPOS 24.02.070 </t>
  </si>
  <si>
    <t>FORNECIMENTO E INSTALAÇÃO DE PORTA DE FERRO DE ABRIR TIPO VENEZIANA, LINHA COMERCIAL.</t>
  </si>
  <si>
    <t xml:space="preserve"> REF FDE 06.60.052 </t>
  </si>
  <si>
    <t>RETIRADA DE PUXADOR</t>
  </si>
  <si>
    <t xml:space="preserve"> REF ORSE 4271 </t>
  </si>
  <si>
    <t>PUXADOR REDONDO PARA PORTA DE VIDRO</t>
  </si>
  <si>
    <t xml:space="preserve"> REF SIURB 076051 </t>
  </si>
  <si>
    <t>RETIRADA DE FECHADURAS, FECHOS OU TARGETAS DE SOBREPOR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</si>
  <si>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</si>
  <si>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</si>
  <si>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91306 </t>
  </si>
  <si>
    <t>FECHADURA DE EMBUTIR PARA PORTAS INTERNAS, COMPLETA, ACABAMENTO PADRÃO MÉDIO, COM EXECUÇÃO DE FURO - FORNECIMENTO E INSTALAÇÃO. AF_12/2019</t>
  </si>
  <si>
    <t>FECHADURA DE EMBUTIR COM CILINDRO, EXTERNA, COMPLETA, ACABAMENTO PADRÃO MÉDIO, INCLUSO EXECUÇÃO DE FURO - FORNECIMENTO E INSTALAÇÃO. AF_12/2019</t>
  </si>
  <si>
    <t xml:space="preserve"> 100704 </t>
  </si>
  <si>
    <t>PORTA CADEADO ZINCADO OXIDADO PRETO COM CADEADO DE AÇO INOX, LARGURA DE *50* MM. AF_12/2019</t>
  </si>
  <si>
    <t xml:space="preserve"> REF. CPOS 16.32.121 </t>
  </si>
  <si>
    <t>INSTALAÇÃO DE PORTÃO DE CORRER EM GRADIL, COM REAPROVEITAMENTO</t>
  </si>
  <si>
    <t xml:space="preserve"> REF. CPOS 24.02.040 </t>
  </si>
  <si>
    <t>PORTA DE ABRIR TIPO GRADIL SOB MEDIDA</t>
  </si>
  <si>
    <t xml:space="preserve"> REF. ORSE 7360 + FDE 2.66.40 E 2.67.48 </t>
  </si>
  <si>
    <t>BATE MACA DE 900X400MM EM CHAPA DE AÇO INOX 304, E= 1,30MM, POLIDO, DOTADO DE 4 FUROS E PARAFUSOS INOX AUTO ATARRACHANTES, FORNECIMENTO E INSTALAÇÃO</t>
  </si>
  <si>
    <t xml:space="preserve"> REF.: ORSE 12198 </t>
  </si>
  <si>
    <t>FORNECIMENTO E INSTALAÇÃO DE VEDA PORTA NHN OU SIMILAR. INSTALAÇÃO EM PORTÃO METALICO BASCULANTE.</t>
  </si>
  <si>
    <t>ESQUADRIAS - JANELAS</t>
  </si>
  <si>
    <t xml:space="preserve"> 94589 </t>
  </si>
  <si>
    <t>CONTRAMARCO DE ALUMÍNIO, FIXAÇÃO COM ARGAMASSA - FORNECIMENTO E INSTALAÇÃO. AF_12/2019</t>
  </si>
  <si>
    <t xml:space="preserve"> 101965 </t>
  </si>
  <si>
    <t>PEITORIL LINEAR EM GRANITO OU MÁRMORE, L = 15CM, COMPRIMENTO DE ATÉ 2M, ASSENTADO COM ARGAMASSA 1:6 COM ADITIVO. AF_11/2020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</si>
  <si>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</si>
  <si>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</si>
  <si>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</si>
  <si>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</si>
  <si>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REF.: SINAPI 94573 </t>
  </si>
  <si>
    <t>JANELA - INSTALAÇÃO. COM REAPROVEITAMENTO DO MATERIAL</t>
  </si>
  <si>
    <t xml:space="preserve"> REF 73932/001 03/2019 </t>
  </si>
  <si>
    <t>GRADE DE FERRO EM BARRA CHATA 3/16" - RETIRADA, RECOLOCAÇÃO E VEDAÇÃO</t>
  </si>
  <si>
    <t xml:space="preserve"> REF SETOP SER-GRA-005 </t>
  </si>
  <si>
    <t>FORNECIMENTO E ASSENTAMENTO DE GRADE FIXA DE FERRO, PARA PROTEÇÃO DE JANELAS</t>
  </si>
  <si>
    <t xml:space="preserve"> REF CPOS 26.20.020 </t>
  </si>
  <si>
    <t>RECOLOCAÇÃO DE VIDRO INCLUSIVE EMASSAMENTO OU RECOLOCACAO DE BAGUETES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</si>
  <si>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</si>
  <si>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</si>
  <si>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</si>
  <si>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</si>
  <si>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102168 </t>
  </si>
  <si>
    <t>INSTALAÇÃO DE VIDRO LISO INCOLOR, E = 8 MM, EM ESQUADRIA DE ALUMÍNIO OU PVC, FIXADO COM BAGUETE. AF_01/2021_PS</t>
  </si>
  <si>
    <t>INSTALAÇÃO DE VIDRO TEMPERADO, E = 8 MM, ENCAIXADO EM PERFIL U. AF_01/2021_PS</t>
  </si>
  <si>
    <t xml:space="preserve"> REF ORSE 9560 + SBC 1402 </t>
  </si>
  <si>
    <t>SUBSTITUIÇÃO DO BRAÇO DE ABERTURA DE JANELA TIPO MAXIM-AR</t>
  </si>
  <si>
    <t xml:space="preserve"> REF.: JUN-DIL-005 + SINAPI 142 </t>
  </si>
  <si>
    <t>APLICAÇÃO DE SELANTE (MASTIQUE ELASTICO) PU 40 INCOLOR. EM TODAS AS JANELAS. PERIMETRO INFERIOR EXTERNO</t>
  </si>
  <si>
    <t xml:space="preserve"> REF. SEINFRA C1873 </t>
  </si>
  <si>
    <t>PELÍCULA DE INSULFILM - APLICADA EM PORTAS E JANELAS. FORNECIMENTO E INSTALAÇÃO</t>
  </si>
  <si>
    <t>SERVIÇOS DE ELÉTRICA - GERAL</t>
  </si>
  <si>
    <t xml:space="preserve"> 91925 </t>
  </si>
  <si>
    <t xml:space="preserve"> CABO DE COBRE FLEXÍVEL ISOLADO, 1,5 MM2, ANTI-CHAMA 0,6/1,0 KV, PARA CIRCUITOS TERMINAIS - FORNECIMENTO E INSTALAÇÃO. AF_03/2023 </t>
  </si>
  <si>
    <t xml:space="preserve"> 91927 </t>
  </si>
  <si>
    <t xml:space="preserve"> CABO DE COBRE FLEXÍVEL ISOLADO, 2,5 MM2, ANTI-CHAMA 0,6/1,0 KV, PARA CIRCUITOS TERMINAIS - FORNECIMENTO E INSTALAÇÃO. AF_03/2023 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</si>
  <si>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</si>
  <si>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</si>
  <si>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</si>
  <si>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AF_03/2023</t>
  </si>
  <si>
    <t>CABO DE COBRE FLEXÍVEL ISOLADO, 6 MM², ANTI-CHAMA 0,6/1,0 KV, PARA CIRCUITOS TERMINAIS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</si>
  <si>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</si>
  <si>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</si>
  <si>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REF. 91863 + 2504 </t>
  </si>
  <si>
    <t xml:space="preserve">ELETRODUTO FLEXIVEL, EM ACO GALVANIZADO, REVESTIDO EXTERNAMENTE COM PVC PRETO, DIAMETRO EXTERNO DE 25 MM (3/4"), TIPO SEALTUBO  PARA TOMADAS NAS MESAS DOS GUICHÊS.    </t>
  </si>
  <si>
    <t xml:space="preserve"> 95727 </t>
  </si>
  <si>
    <t>ELETRODUTO RÍGIDO SOLDÁVEL, PVC, DN 25 MM (3/4''), APARENTE - FORNECIMENTO E INSTALAÇÃO. AF_10/2022</t>
  </si>
  <si>
    <t xml:space="preserve"> 104396 </t>
  </si>
  <si>
    <t>CONDULETE DE PVC, TIPO E, PARA ELETRODUTO DE PVC SOLDÁVEL DN 25 MM (3/4''), APARENTE - FORNECIMENTO E INSTALAÇÃO. AF_10/2022</t>
  </si>
  <si>
    <t xml:space="preserve"> 95808 </t>
  </si>
  <si>
    <t>CONDULETE DE PVC, TIPO LL, PARA ELETRODUTO DE PVC SOLDÁVEL DN 25 MM (3/4''), APARENTE - FORNECIMENTO E INSTALAÇÃO. AF_10/2022</t>
  </si>
  <si>
    <t xml:space="preserve"> 104402 </t>
  </si>
  <si>
    <t>CONDULETE DE PVC, TIPO C, PARA ELETRODUTO DE PVC SOLDÁVEL DN 25 MM (3/4''),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</si>
  <si>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</si>
  <si>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</si>
  <si>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91884 </t>
  </si>
  <si>
    <t>LUVA PARA ELETRODUTO, PVC, ROSCÁVEL, DN 25 MM (3/4"), PARA CIRCUITOS TERMINAIS, INSTALADA EM PAREDE - FORNECIMENTO E INSTALAÇÃO. AF_03/2023</t>
  </si>
  <si>
    <t xml:space="preserve"> 91914 </t>
  </si>
  <si>
    <t>CURVA 90 GRAUS PARA ELETRODUTO, PVC, ROSCÁVEL, DN 25 MM (3/4"), PARA CIRCUITOS TERMINAIS, INSTALADA EM PAREDE - FORNECIMENTO E INSTALAÇÃO. AF_03/2023</t>
  </si>
  <si>
    <t>ELETRODUTO FLEXÍVEL CORRUGADO, PVC, DN 32 MM (1"), PARA CIRCUITOS TERMINAIS, INSTALADO EM FORRO - FORNECIMENTO E INSTALAÇÃO. AF_03/2023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</si>
  <si>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</si>
  <si>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</si>
  <si>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</si>
  <si>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</si>
  <si>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REF. SEDOP 171415</t>
  </si>
  <si>
    <t>UNIDUT MÚLTIPLO, DIAMETRO 3/4" FORNECIMENTO E INSTALAÇÃO</t>
  </si>
  <si>
    <t xml:space="preserve"> REF CPOS 38.21.920 </t>
  </si>
  <si>
    <t>ELETROCALHA LISA GALVANIZADA A FOGO, 100 X 50 MM, COM ACESSÓRIOS</t>
  </si>
  <si>
    <t xml:space="preserve"> REF CPOS 38.22.620 </t>
  </si>
  <si>
    <t>TAMPA DE ENCAIXE PARA ELETROCALHA, GALVANIZADA A FOGO, L = 100MM</t>
  </si>
  <si>
    <t xml:space="preserve"> REF. SETOP ELE-CAN-005 </t>
  </si>
  <si>
    <t>CANALETA EM PVC PARA INSTALAÇÃO ELÉTRICA APARENTE, INCLUSIVE CONEXÕES, DIMENSÕES 20 X 10 MM</t>
  </si>
  <si>
    <t>INTERRUPTOR SIMPLES (2 MÓDULOS), 10A/250V, INCLUINDO SUPORTE E PLACA - FORNECIMENTO E INSTALAÇÃO. AF_03/2023</t>
  </si>
  <si>
    <t>INTERRUPTOR PARALELO (2 MÓDULOS),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</si>
  <si>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</si>
  <si>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</si>
  <si>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91955 </t>
  </si>
  <si>
    <t>INTERRUPTOR PARALELO (1 MÓDULO), 10A/250V,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</si>
  <si>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</si>
  <si>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</si>
  <si>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</si>
  <si>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</si>
  <si>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91997 </t>
  </si>
  <si>
    <t>TOMADA MÉDIA DE EMBUTIR (1 MÓDULO), 2P+T 20 A, INCLUINDO SUPORTE E PLACA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</si>
  <si>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</si>
  <si>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</si>
  <si>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REF. SINAPI 91994 + 12147 </t>
  </si>
  <si>
    <t>TOMADA MÉDIA DE SOBREPOR (1 MÓDULO), 2P+T 10 A, CONJUNTO MONTADO PARA SOBREPOR 4" X 2" (CAIXA + MODULO) - FORNECIMENTO E INSTALAÇÃO</t>
  </si>
  <si>
    <t>TOMADA BAIXA DE EMBUTIR (2 MÓDULOS), 2P+T 10 A, INCLUINDO SUPORTE E PLACA - FORNECIMENTO E INSTALAÇÃO. AF_03/2023</t>
  </si>
  <si>
    <t>TOMADA BAIXA DE EMBUTIR (2 MÓDULOS), 2P+T 20 A, INCLUINDO SUPORTE E PLACA - FORNECIMENTO E INSTALAÇÃO. AF_03/2023</t>
  </si>
  <si>
    <t>TOMADA MÉDIA DE EMBUTIR (2 MÓDULOS), 2P+T 10 A, INCLUINDO SUPORTE E PLACA - FORNECIMENTO E INSTALAÇÃO. AF_03/2023</t>
  </si>
  <si>
    <t>TOMADA MÉDIA DE EMBUTIR (2 MÓDULOS), 2P+T 20 A, INCLUINDO SUPORTE E PLACA - FORNECIMENTO E INSTALAÇÃO. AF_03/2023</t>
  </si>
  <si>
    <t>TOMADA ALTA DE EMBUTIR (1 MÓDULO), 2P+T 10 A, INCLUINDO SUPORTE E PLACA - FORNECIMENTO E INSTALAÇÃO. AF_03/2023</t>
  </si>
  <si>
    <t>TOMADA BAIXA DE EMBUTIR (1 MÓDULO), 2P+T 20 A, INCLUINDO SUPORTE E PLACA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</si>
  <si>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</si>
  <si>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</si>
  <si>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91943 </t>
  </si>
  <si>
    <t>CAIXA RETANGULAR 4" X 4" MÉDIA (1,30 M DO PISO), PVC, INSTALADA EM PAREDE - FORNECIMENTO E INSTALAÇÃO. AF_03/2023</t>
  </si>
  <si>
    <t xml:space="preserve"> 91944 </t>
  </si>
  <si>
    <t>CAIXA RETANGULAR 4" X 4" BAIXA (0,30 M DO PISO), PVC, INSTALADA EM PAREDE - FORNECIMENTO E INSTALAÇÃO. AF_03/2023</t>
  </si>
  <si>
    <t xml:space="preserve"> REF. 40.20.310/CPOS </t>
  </si>
  <si>
    <t>PLACA/ESPELHO EM LATÃO ESCOVADO 4´ X 4´, PARA 02 TOMADAS ELÉTRICA</t>
  </si>
  <si>
    <t xml:space="preserve"> REF. SINAPI 38092 + 88247 </t>
  </si>
  <si>
    <t>ESPELHO PARA TOMADAS - FORNECIMENTO E INSTALAÇÃO</t>
  </si>
  <si>
    <t xml:space="preserve"> REF.:  88264 + 88247 </t>
  </si>
  <si>
    <t>IDENTIFICAÇÃO DE DISJUNTORES, TOMADAS E INTERRUPTORES - COM ETIQUETAGEM NO QUADRO GERAL E NOS ESPELHOS DE TOMADAS E INTERRUPTORES</t>
  </si>
  <si>
    <t>SERV</t>
  </si>
  <si>
    <t>DISJUNTOR MONOPOLAR TIPO DIN, CORRENTE NOMINAL DE 16A - FORNECIMENTO E INSTALAÇÃO. AF_10/2020</t>
  </si>
  <si>
    <t>DISJUNTOR MONOPOLAR TIPO DIN, CORRENTE NOMINAL DE 20A - FORNECIMENTO E INSTALAÇÃO. AF_10/2020</t>
  </si>
  <si>
    <t xml:space="preserve"> 93662 </t>
  </si>
  <si>
    <t>DISJUNTOR BIPOLAR TIPO DIN, CORRENTE NOMINAL DE 20A - FORNECIMENTO E INSTALAÇÃO. AF_10/2020</t>
  </si>
  <si>
    <t>DISJUNTOR BIPOLAR TIPO DIN, CORRENTE NOMINAL DE 50A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</si>
  <si>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</si>
  <si>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</si>
  <si>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</si>
  <si>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DISJUNTOR TERMOMAGNÉTICO TRIPOLAR , CORRENTE NOMINAL DE 125A - FORNECIMENTO E INSTALAÇÃO. AF_10/2020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</si>
  <si>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</si>
  <si>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</si>
  <si>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</si>
  <si>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</si>
  <si>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REF SINAPI 91926 + COTAÇÃO </t>
  </si>
  <si>
    <t>CABO DE AÇO REVESTIDO EM PVC PRETO - FORNECIMENTO E INSTALAÇÃO</t>
  </si>
  <si>
    <t xml:space="preserve"> REF. SINAPI 42482 + 7568 + 88247 </t>
  </si>
  <si>
    <t>GANCHO L COM ROSCA, 1/4" X 350 MM COM BUCHA - FORNECIMENTO E INSTALAÇÃO</t>
  </si>
  <si>
    <t xml:space="preserve"> REF  88247 + COTAÇÃO </t>
  </si>
  <si>
    <t>PLUG FEMEA TRIPOLAR 2P + T 250V. INSTALAÇÃO SOBRE O FORRO, PARA CONEXÃO DE LUMINÁRIAS DE EMERGÊNCIA</t>
  </si>
  <si>
    <t xml:space="preserve"> 97887 </t>
  </si>
  <si>
    <t>CAIXA ENTERRADA ELÉTRICA RETANGULAR, EM ALVENARIA COM TIJOLOS CERÂMICOS MACIÇOS, FUNDO COM BRITA, DIMENSÕES INTERNAS: 0,4X0,4X0,4 M. AF_12/2020</t>
  </si>
  <si>
    <t>SERVIÇOS DE ELÉTRICA - ILUMINAÇÃO</t>
  </si>
  <si>
    <t xml:space="preserve"> 97596 </t>
  </si>
  <si>
    <t>SENSOR DE PRESENÇA SEM FOTOCÉLULA, FIXAÇÃO EM PAREDE - FORNECIMENTO E INSTALAÇÃO. AF_02/2020</t>
  </si>
  <si>
    <t xml:space="preserve"> 97595 </t>
  </si>
  <si>
    <t>SENSOR DE PRESENÇA COM FOTOCÉLULA, FIXAÇÃO EM PAREDE - FORNECIMENTO E INSTALAÇÃO. AF_02/2020</t>
  </si>
  <si>
    <t xml:space="preserve"> 97598 </t>
  </si>
  <si>
    <t>SENSOR DE PRESENÇA SEM FOTOCÉLULA, FIXAÇÃO EM TETO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</si>
  <si>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</si>
  <si>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</si>
  <si>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REF SINAPI 97587 </t>
  </si>
  <si>
    <t>LUMINÁRIA DE EMBUTIR, REINSTALAÇÃO. CONSIDERANDO O REAPROVEITAMENTO DO MATERIAL</t>
  </si>
  <si>
    <t xml:space="preserve"> REF.:  SBC (060181) </t>
  </si>
  <si>
    <t>POSTE DE JARDIM GLOBO DUPLO 2,44m EM ACO, COM DOIS GLOBOS E LÂMPADAS</t>
  </si>
  <si>
    <t xml:space="preserve"> REF.:  AGESUL (1201001135) </t>
  </si>
  <si>
    <t>REFLETOR HOLOFOTE LED 400W IP-66 A PROVA D'AGUA BRANCO FRIO 6000K - FORNECIMENTO E INSTALACAO</t>
  </si>
  <si>
    <t>REF. 96363</t>
  </si>
  <si>
    <t>LUMINÁRIA COMERCIAL CALHA EMBUTIR 2X18W 1250MM TUBULAR T8. SEM LÂMPADAS</t>
  </si>
  <si>
    <t>SERVIÇOS DE ELÉTRICA - SPDA</t>
  </si>
  <si>
    <t xml:space="preserve"> 96973 </t>
  </si>
  <si>
    <t xml:space="preserve"> CORDOALHA DE COBRE NU 35 MM2, NÃO ENTERRADA, COM ISOLADOR - FORNECIMENTO E INSTALAÇÃO. AF_08/2023 </t>
  </si>
  <si>
    <t xml:space="preserve"> 96985 </t>
  </si>
  <si>
    <t>HASTE DE ATERRAMENTO, DIÂMETRO 5/8", COM 3 METROS - FORNECIMENTO E INSTALAÇÃO. AF_08/2023</t>
  </si>
  <si>
    <t xml:space="preserve"> 98111 </t>
  </si>
  <si>
    <t>CAIXA DE INSPEÇÃO PARA ATERRAMENTO, CIRCULAR, EM POLIETILENO, DIÂMETRO INTERNO = 0,3 M. AF_12/2020</t>
  </si>
  <si>
    <t xml:space="preserve"> 98463 </t>
  </si>
  <si>
    <t>SUPORTE ISOLADOR PARA FIXAÇÃO DA CORDOALHA DE COBRE EM ALVENARIA OU CONCRETO - FORNECIMENTO E INSTALAÇÃO. AF_08/2023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</si>
  <si>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</si>
  <si>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</si>
  <si>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104752 </t>
  </si>
  <si>
    <t>CONECTOR SPLIT-BOLT, PARA SPDA, PARA CABOS ATÉ 35 MM2 - FORNECIMENTO E INSTALAÇÃO. AF_08/2023</t>
  </si>
  <si>
    <t xml:space="preserve"> 96984 </t>
  </si>
  <si>
    <t>ELETRODUTO PVC RÍGIDO, DIÂMETRO 40MM, COM 3 METROS, PARA SPDA - FORNECIMENTO E INSTALAÇÃO. AF_08/2023</t>
  </si>
  <si>
    <t xml:space="preserve"> 96987 </t>
  </si>
  <si>
    <t>BASE METÁLICA PARA MASTRO 1 ½"  PARA SPDA - FORNECIMENTO E INSTALAÇÃO. AF_08/2023</t>
  </si>
  <si>
    <t xml:space="preserve"> 96988 </t>
  </si>
  <si>
    <t>MASTRO 1 ½", COM 3 METROS, PARA SPDA - FORNECIMENTO E INSTALAÇÃO. AF_08/2023</t>
  </si>
  <si>
    <t xml:space="preserve"> 96989 </t>
  </si>
  <si>
    <t>CAPTOR TIPO FRANKLIN PARA SPDA - FORNECIMENTO E INSTALAÇÃO. AF_08/2023</t>
  </si>
  <si>
    <t xml:space="preserve"> REF CPOS 42.01.086 </t>
  </si>
  <si>
    <t>REMOÇÃO E REINSTALAÇÃO DE CAPTOR TIPO TERMINAL AÉREO</t>
  </si>
  <si>
    <t xml:space="preserve"> REF. CPOS 42.01.086 + SBC 063013 </t>
  </si>
  <si>
    <t>CAPTOR TIPO TERMINAL AEREO, 3/8" H = 300mm EM ALUMINIO - FORNECIMENTO E INSTALAÇÃO</t>
  </si>
  <si>
    <t xml:space="preserve"> REF ORSE 12337 </t>
  </si>
  <si>
    <t>FIXAÇÃO DE BARRA CHATA DE ALUMÍNIO</t>
  </si>
  <si>
    <t xml:space="preserve"> REF. FDE 09.13.030 </t>
  </si>
  <si>
    <t>CAIXA SUSPENSA MEDIÇÃO ATERRAMENTO 4"x 2" POLIPROPILENO 02"</t>
  </si>
  <si>
    <t xml:space="preserve"> REF.: SIURB 091195 + IOPES 048701 </t>
  </si>
  <si>
    <t>BARRA CHATA EM ALUMINIO 7/8" X 1/8" X 3M (70MM2) - FORNECIMENTO E INSTALAÇÃO</t>
  </si>
  <si>
    <t>REF. SUDECAP 11.92.15</t>
  </si>
  <si>
    <t>CONECTOR EMENDA E MEDICAO P/CABOS COBRE 16 A 50MM2</t>
  </si>
  <si>
    <t>CORDOALHA DE COBRE NU 50 MM², ENTERRADA - FORNECIMENTO E INSTALAÇÃO. AF_08/2023</t>
  </si>
  <si>
    <t>SERVIÇOS DE REDE LÓGICA ESTRUTURADA</t>
  </si>
  <si>
    <t xml:space="preserve"> 98302 </t>
  </si>
  <si>
    <t>PATCH PANEL 24 PORTAS, CATEGORIA 6 - FORNECIMENTO E INSTALAÇÃO. AF_11/2019</t>
  </si>
  <si>
    <t xml:space="preserve"> 98307 </t>
  </si>
  <si>
    <t>TOMADA DE REDE RJ45 - FORNECIMENTO E INSTALAÇÃO. AF_11/2019</t>
  </si>
  <si>
    <t xml:space="preserve"> 98297 </t>
  </si>
  <si>
    <t>CABO ELETRÔNICO CATEGORIA 6, INSTALADO EM EDIFICAÇÃO INSTITUCIONAL - FORNECIMENTO E INSTALAÇÃO. AF_11/2019</t>
  </si>
  <si>
    <t xml:space="preserve"> REF SETOP CAB-TOM-011 </t>
  </si>
  <si>
    <t>FORNECIMENTO E INSTALAÇÃO DE TOMADA DE SOBREPOR RJ45, CONJUNTO CAIXA + MÓDULO</t>
  </si>
  <si>
    <t xml:space="preserve"> REF. 40.20.330/CPOS 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</si>
  <si>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</si>
  <si>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</si>
  <si>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</si>
  <si>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</si>
  <si>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</si>
  <si>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 SBC 059453</t>
  </si>
  <si>
    <t>REMOÇÃO E INSTALAÇÃO DE CÂMERA OU SENSOR DE ALARME, PARA EXECUÇÃO DE SERVIÇOS, COM REAPROVEITAMENTO DO MATERIAL.</t>
  </si>
  <si>
    <t>JARDINAGEM E PAISAGISMO</t>
  </si>
  <si>
    <t xml:space="preserve"> 98504 </t>
  </si>
  <si>
    <t>PLANTIO DE GRAMA BATATAIS EM PLACAS. AF_05/2018</t>
  </si>
  <si>
    <t xml:space="preserve"> 98503 </t>
  </si>
  <si>
    <t>PLANTIO DE GRAMA EM PAVIMENTO CONCREGRAMA. AF_05/2018</t>
  </si>
  <si>
    <t xml:space="preserve"> 98510 </t>
  </si>
  <si>
    <t>PLANTIO DE ÁRVORE ORNAMENTAL COM ALTURA DE MUDA MENOR OU IGUAL A 2,00 M. AF_05/2018</t>
  </si>
  <si>
    <t xml:space="preserve"> 98519 </t>
  </si>
  <si>
    <t>REVOLVIMENTO E LIMPEZA MANUAL DE SOLO. AF_05/2018</t>
  </si>
  <si>
    <t xml:space="preserve"> 98524 </t>
  </si>
  <si>
    <t>LIMPEZA MANUAL DE VEGETAÇÃO EM TERRENO COM ENXADA.AF_05/2018</t>
  </si>
  <si>
    <t xml:space="preserve"> 98526 </t>
  </si>
  <si>
    <t>REMOÇÃO DE RAÍZES REMANESCENTES DE TRONCO DE ÁRVORE COM DIÂMETRO MAIOR OU IGUAL A 0,20 M E MENOR QUE 0,40 M.AF_05/2018</t>
  </si>
  <si>
    <t xml:space="preserve"> 98527 </t>
  </si>
  <si>
    <t>REMOÇÃO DE RAÍZES REMANESCENTES DE TRONCO DE ÁRVORE COM DIÂMETRO MAIOR OU IGUAL A 0,40 M E MENOR QUE 0,60 M.AF_05/2018</t>
  </si>
  <si>
    <t xml:space="preserve"> 98529 </t>
  </si>
  <si>
    <t>CORTE RASO E RECORTE DE ÁRVORE COM DIÂMETRO DE TRONCO MAIOR OU IGUAL A 0,20 M E MENOR QUE 0,40 M.AF_05/2018</t>
  </si>
  <si>
    <t xml:space="preserve"> 98530 </t>
  </si>
  <si>
    <t>CORTE RASO E RECORTE DE ÁRVORE COM DIÂMETRO DE TRONCO MAIOR OU IGUAL A 0,40 M E MENOR QUE 0,60 M.AF_05/2018</t>
  </si>
  <si>
    <t>PODA EM ALTURA DE ÁRVORE COM DIÂMETRO DE TRONCO MAIOR OU IGUAL A 0,20 M E MENOR QUE 0,40 M.AF_05/2018</t>
  </si>
  <si>
    <t xml:space="preserve"> REF ORSE 2394 </t>
  </si>
  <si>
    <t>FORNECIMENTO E ESPALHAMENTO DE TERRA VEGETAL PREPARADA EM FLOREIRA</t>
  </si>
  <si>
    <t>DESCARTE DE MATERIAIS</t>
  </si>
  <si>
    <t xml:space="preserve"> REF. 72897 </t>
  </si>
  <si>
    <t>CARGA MANUAL DE ENTULHO EM CAÇAMBA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</si>
  <si>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</si>
  <si>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</si>
  <si>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</si>
  <si>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</si>
  <si>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</si>
  <si>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</si>
  <si>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>SERVIÇOS DE PINTURA</t>
  </si>
  <si>
    <t xml:space="preserve"> 88484 </t>
  </si>
  <si>
    <t>FUNDO SELADOR ACRÍLICO, APLICAÇÃO MANUAL EM TETO, UMA DEMÃO. AF_04/2023</t>
  </si>
  <si>
    <t xml:space="preserve"> 88485 </t>
  </si>
  <si>
    <t>FUNDO SELADOR ACRÍLICO, APLICAÇÃO MANUAL EM PAREDE, UMA DEMÃO. AF_04/2023</t>
  </si>
  <si>
    <t xml:space="preserve"> 88496 </t>
  </si>
  <si>
    <t>EMASSAMENTO COM MASSA LÁTEX, APLICAÇÃO EM TETO, DUAS DEMÃOS, LIXAMENTO MANUAL. AF_04/2023</t>
  </si>
  <si>
    <t xml:space="preserve"> 88497 </t>
  </si>
  <si>
    <t>EMASSAMENTO COM MASSA LÁTEX, APLICAÇÃO EM PAREDE, DUAS DEMÃOS, LIXAMENTO MANUAL. AF_04/2023</t>
  </si>
  <si>
    <t xml:space="preserve"> 88488 </t>
  </si>
  <si>
    <t>PINTURA LÁTEX ACRÍLICA PREMIUM, APLICAÇÃO MANUAL EM TETO, DUAS DEMÃOS. AF_04/2023</t>
  </si>
  <si>
    <t xml:space="preserve"> REF.: SINAPI 88488 + CPOS J.02.000.038008 </t>
  </si>
  <si>
    <t>APLICAÇÃO MANUAL DE PINTURA COM TINTA LÁTEX ACRÍLICA EM TETO, CORES VARIADAS, EXCETO BRANCO, DUAS DEMÃOS. REF. SUVINIL, RENNER, SHERWIN WILLIANS, CORAL, LUKSCOLOR OU EQUIVALENTE.</t>
  </si>
  <si>
    <t xml:space="preserve"> 88489 </t>
  </si>
  <si>
    <t>PINTURA LÁTEX ACRÍLICA PREMIUM, APLICAÇÃO MANUAL EM PAREDES, DUAS DEMÃOS. AF_04/2023</t>
  </si>
  <si>
    <t xml:space="preserve"> REF. SINAPI 88413 </t>
  </si>
  <si>
    <t>APLICAÇÃO MANUAL DE FUNDO SELADOR ACRÍLICO EM PLATIBANDAS</t>
  </si>
  <si>
    <t xml:space="preserve"> 88415 </t>
  </si>
  <si>
    <t>APLICAÇÃO MANUAL DE FUNDO SELADOR ACRÍLICO EM PAREDES EXTERNAS DE CASAS. AF_06/2014</t>
  </si>
  <si>
    <t xml:space="preserve"> REF. SINAPI 96128 </t>
  </si>
  <si>
    <t>APLICAÇÃO MANUAL DE MASSA ACRÍLICA EM PLATIBANDAS</t>
  </si>
  <si>
    <t xml:space="preserve"> 96130 </t>
  </si>
  <si>
    <t>APLICAÇÃO MANUAL DE MASSA ACRÍLICA EM PAREDES EXTERNAS DE CASAS, UMA DEMÃO. AF_05/2017</t>
  </si>
  <si>
    <t xml:space="preserve"> REF.: SINAPI 95626 + CPOS J.02.000.038008 </t>
  </si>
  <si>
    <t>APLICAÇÃO MANUAL DE PINTURA COM TINTA LÁTEX ACRÍLICA EM PAREDES EXTERNAS, CORES VARIADAS, DUAS DEMÃOS. REF. SUVINIL, RENNER, SHERWIN WILLIANS, CORAL, LUKSCOLOR OU EQUIVALENTE.</t>
  </si>
  <si>
    <t xml:space="preserve"> 88423 </t>
  </si>
  <si>
    <t>APLICAÇÃO MANUAL DE PINTURA COM TINTA TEXTURIZADA ACRÍLICA EM PAREDES EXTERNAS DE CASAS, UMA COR. AF_06/2014</t>
  </si>
  <si>
    <t xml:space="preserve"> REF. SINAPI 95624 </t>
  </si>
  <si>
    <t>APLICAÇÃO MANUAL DE TINTA LÁTEX ACRÍLICA EM PLATIBANDAS</t>
  </si>
  <si>
    <t xml:space="preserve"> 102193 </t>
  </si>
  <si>
    <t>LIXAMENTO DE MADEIRA PARA APLICAÇÃO DE FUNDO OU PINTURA. AF_01/2021</t>
  </si>
  <si>
    <t xml:space="preserve"> 102200 </t>
  </si>
  <si>
    <t>APLICAÇÃO MASSA ALQUÍDICA PARA MADEIRA, PARA PINTURA COM TINTA DE ACABAMENTO (PIGMENTADA). AF_01/2021</t>
  </si>
  <si>
    <t xml:space="preserve"> 102213 </t>
  </si>
  <si>
    <t>PINTURA VERNIZ (INCOLOR) ALQUÍDICO EM MADEIRA, USO INTERNO E EXTERNO, 2 DEMÃOS. AF_01/2021</t>
  </si>
  <si>
    <t xml:space="preserve"> 102219 </t>
  </si>
  <si>
    <t>PINTURA TINTA DE ACABAMENTO (PIGMENTADA) ESMALTE SINTÉTICO ACETINADO EM MADEIRA, 2 DEMÃOS. AF_01/2021</t>
  </si>
  <si>
    <t xml:space="preserve"> 100717 </t>
  </si>
  <si>
    <t>LIXAMENTO MANUAL EM SUPERFÍCIES METÁLICAS EM OBRA. AF_01/2020</t>
  </si>
  <si>
    <t xml:space="preserve"> REF. EMOP 17.017.0365-0 </t>
  </si>
  <si>
    <t>PRIMER CONVERTEDOR DE FERRUGEM EM FUNDO DE PROTECAO, DUAS DEMAOS. FORNECIMENTO E APLICAÇÃO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</si>
  <si>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</si>
  <si>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</si>
  <si>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</si>
  <si>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</si>
  <si>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102488 </t>
  </si>
  <si>
    <t>PREPARO DO PISO CIMENTADO PARA PINTURA - LIXAMENTO E LIMPEZA. AF_05/2021</t>
  </si>
  <si>
    <t xml:space="preserve"> 102492 </t>
  </si>
  <si>
    <t>PINTURA DE PISO COM TINTA ACRÍLICA, APLICAÇÃO MANUAL, 3 DEMÃOS, INCLUSO FUNDO PREPARADOR. AF_05/2021</t>
  </si>
  <si>
    <t xml:space="preserve"> 102494 </t>
  </si>
  <si>
    <t>PINTURA DE PISO COM TINTA EPÓXI, APLICAÇÃO MANUAL, 2 DEMÃOS, INCLUSO PRIMER EPÓXI. AF_05/2021</t>
  </si>
  <si>
    <t xml:space="preserve"> 102496 </t>
  </si>
  <si>
    <t>PINTURA DE RODAPÉ COM TINTA EPÓXI, APLICAÇÃO MANUAL, 2 DEMÃOS, INCLUSÃO PRIMER EPÓXI. AF_05/2021</t>
  </si>
  <si>
    <t xml:space="preserve"> 84665 </t>
  </si>
  <si>
    <t>PINTURA ACRILICA PARA SINALIZAÇÃO HORIZONTAL EM PISO CIMENTADO</t>
  </si>
  <si>
    <t xml:space="preserve"> 102500 </t>
  </si>
  <si>
    <t>PINTURA DE DEMARCAÇÃO DE VAGA COM TINTA ACRÍLICA, E = 10 CM, APLICAÇÃO MANUAL. AF_05/2021</t>
  </si>
  <si>
    <t>IMPERMEABILIZAÇÃO - PAREDES E PISOS</t>
  </si>
  <si>
    <t xml:space="preserve"> 98555 </t>
  </si>
  <si>
    <t>IMPERMEABILIZAÇÃO DE SUPERFÍCIE COM ARGAMASSA POLIMÉRICA / MEMBRANA ACRÍLICA, 3 DEMÃOS. AF_09/2023</t>
  </si>
  <si>
    <t xml:space="preserve"> 98577 </t>
  </si>
  <si>
    <t>TRATAMENTO DE JUNTA SERRADA, COM TARUGO DE POLIETILENO E SELANTE À BASE DE SILICONE. AF_09/2023</t>
  </si>
  <si>
    <t xml:space="preserve"> 98562 </t>
  </si>
  <si>
    <t>IMPERMEABILIZAÇÃO DE SUPERFÍCIE COM ARGAMASSA DE CIMENTO E AREIA, COM ADITIVO IMPERMEABILIZANTE, E = 1,5CM. AF_09/2023</t>
  </si>
  <si>
    <t xml:space="preserve"> 98558 </t>
  </si>
  <si>
    <t>TRATAMENTO DE RALO OU PONTO EMERGENTE COM ARGAMASSA POLIMÉRICA / MEMBRANA ACRÍLICA REFORÇADO COM TELA DE POLIÉSTER (MAV). AF_09/2023</t>
  </si>
  <si>
    <t>REF FDE 11.04.030</t>
  </si>
  <si>
    <t>PERFIL DE ALUMINIO DE 1"X1"X1/8" - JUNTAS DE DILATAÇÃO</t>
  </si>
  <si>
    <t>IMPERMEABILIZIMPERMEABILIZAÇÃO DE SUPERFÍCIE COM ARGAMASSA POLIMÉRICA / MEMBRANA ACRÍLICA, 4 DEMÃOS, REFORÇADA COM VÉU DE POLIÉSTER (MAV). AF_09/2023</t>
  </si>
  <si>
    <t>IMPERMEABILIZAÇÃO DE SUPERFÍCIE COM MANTA ASFÁLTICA, DUAS CAMADAS, INCLUSIVE APLICAÇÃO DE PRIMER ASFÁLTICO, E=3MM E E=4MM.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</si>
  <si>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</si>
  <si>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</si>
  <si>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ABRIGO/CENTRAL GLP</t>
  </si>
  <si>
    <t xml:space="preserve"> REF CPOS 45.02.200 + 100788 + 103029 </t>
  </si>
  <si>
    <t xml:space="preserve"> REF.: ORSE 12760 </t>
  </si>
  <si>
    <t>EXECUÇÃO DE TESTE DE ESTANQUEIDADE EM REDE INTERNA DE GÁS (1 PONTO), COM EMISSÃO DE LAUDO E ART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</si>
  <si>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</si>
  <si>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</si>
  <si>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REF ORSE 12104 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</si>
  <si>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</si>
  <si>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</si>
  <si>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</si>
  <si>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COMBATE A INCÊNDIO - SINALIZAÇÃO E ILUMINAÇÃO DE EMERGÊNCIA</t>
  </si>
  <si>
    <t xml:space="preserve"> REF 101907 </t>
  </si>
  <si>
    <t>EXTINTOR DE INCÊNDIO PORTÁTIL - REINSTALAÇÃO</t>
  </si>
  <si>
    <t xml:space="preserve"> REF.: SUDECAP 10.90.20 </t>
  </si>
  <si>
    <t>FORNECIMENTO E INSTALAÇÃO DE ABRIGO PARA EXTINTOR INCENDIO CH18 60X40X30 CM</t>
  </si>
  <si>
    <t xml:space="preserve"> REF CPOS 30.06.120 + COTAÇÃO </t>
  </si>
  <si>
    <t>FORNECIMENTO E INSTALAÇÃO DE ADESIVO PARA DEMARCAÇÃO DE SOLO P/ EXTINTOR 1,00X1,00M. VERMELHO COM BORDA AMARELA, CONFORME CBMPR NPT 020. ADESIVO VINÍLICO. CODIGO E17</t>
  </si>
  <si>
    <t xml:space="preserve"> REF. ORSE 12137 + AGETOP 10095 </t>
  </si>
  <si>
    <t>PLACA DE SINALIZACAO DE SEGURANCA CONTRA INCENDIO, FOTOLUMINESCENTE, RETANGULAR, *450 X 600* CM, EM PVC *2* MM ANTI-CHAMAS. SIMBOLO CONFORME CBMPR NPT020 - CODIGO M1. DESENHO CONFORME O PROJETO</t>
  </si>
  <si>
    <t xml:space="preserve"> REF  ORSE 12137 </t>
  </si>
  <si>
    <t>REMOÇÃO DE PLACA DE SINALIZAÇÃO DE SEGURANÇA CONTRA INCÊNDIO</t>
  </si>
  <si>
    <t xml:space="preserve"> 97599 </t>
  </si>
  <si>
    <t>LUMINÁRIA DE EMERGÊNCIA, COM 30 LÂMPADAS LED DE 2 W, SEM REATOR - FORNECIMENTO E INSTALAÇÃO. AF_02/2020</t>
  </si>
  <si>
    <t xml:space="preserve"> 91926 </t>
  </si>
  <si>
    <t xml:space="preserve"> CABO DE COBRE FLEXÍVEL ISOLADO, 2,5 MM2, ANTI-CHAMA 450/750 V, PARA CIRCUITOS TERMINAIS - FORNECIMENTO E INSTALAÇÃO. AF_03/2023 </t>
  </si>
  <si>
    <t xml:space="preserve"> REF SBC 055861 </t>
  </si>
  <si>
    <t>EXTINTOR PO QUIMICO SECO ABC 4kg NBR 15808:2017 (2A;20B;C)</t>
  </si>
  <si>
    <t xml:space="preserve"> REF.:  SINAPI 97599 </t>
  </si>
  <si>
    <t>LUMINÁRIA DE EMERGÊNCIA. APENAS INSTALAÇÃO. REUTILIZANDO AS LUMINÁRIAS EXISTENTES E LUMINÁRIAS NOVAS SERÃO FORNECIDAS PELO TRE-PR</t>
  </si>
  <si>
    <t xml:space="preserve"> REF.: 100306 + 88247 </t>
  </si>
  <si>
    <t>TESTE DE FUNCIONAMENTO EM TODAS AS LUMINÁRIAS DE EMERGÊNCIA. COM EMISSÃO DE LAUDO TÉCNICO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</si>
  <si>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</si>
  <si>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</si>
  <si>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COMBATE A INCÊNDIO - SISTEMA DE HIDRANTES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</si>
  <si>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</si>
  <si>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</si>
  <si>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</si>
  <si>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</si>
  <si>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</si>
  <si>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</si>
  <si>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</si>
  <si>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</si>
  <si>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</si>
  <si>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</si>
  <si>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</si>
  <si>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</si>
  <si>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REF CPOS 43.10.490 </t>
  </si>
  <si>
    <t>CONJUNTO MOTOR-BOMBA (CENTRIFUGA) 5 CV - FORNECIMENTO E INSTALAÇÃO COMPLETA</t>
  </si>
  <si>
    <t xml:space="preserve"> REF.  SETOP INC-HID-005 </t>
  </si>
  <si>
    <t>HIDRANTE DE RECALQUE COMPLETO EM CAIXA DE ALVENARIA. INCLUSIVE REGISTRO GLOBO ANGULAR 45, ADAPTADOR, E TAMPÃO CEGO COM CORRENTE. TAMPA EM FERRO FUNDIDO, CONFORME NORMAS VIGENTES.</t>
  </si>
  <si>
    <t xml:space="preserve"> REF. ORSE 977 </t>
  </si>
  <si>
    <t>FORNECIMENTO E ASSENTAMENTO DE CAP (TAMPÃO) DE FERRO GALVANIZADO DE 2 1/2"</t>
  </si>
  <si>
    <t xml:space="preserve"> REF. SBC 022404 </t>
  </si>
  <si>
    <t>RETIRADA REGISTRO E CAIXA DE HIDRANTE</t>
  </si>
  <si>
    <t xml:space="preserve"> REF. SBC 024413 </t>
  </si>
  <si>
    <t>RECOLOCACAO DE CAIXA DE HIDRANTE</t>
  </si>
  <si>
    <t xml:space="preserve"> REF.: SINAPI 96765 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</si>
  <si>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</si>
  <si>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 xml:space="preserve"> REF.: 90778 + 88248 + 88264 </t>
  </si>
  <si>
    <t xml:space="preserve"> REF.: CAERN 2070162 </t>
  </si>
  <si>
    <t>QUADRO DE COMANDO DE BOMBA DE INCÊNDIO - FORNECIMENTO E INSTALAÇÃO COMPLETA. INCLUSIVE REMOÇÃO DO QUADRO EXISTENTE</t>
  </si>
  <si>
    <t xml:space="preserve"> REF.: SINAPI 88267 88248 </t>
  </si>
  <si>
    <t>ESGOTAMENTO DE REDE DE HIDRANTES, INCLUSIVE RELIGAÇÃO E TESTES APÓS ÀS INSTALAÇÕES.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</si>
  <si>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</si>
  <si>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</si>
  <si>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</si>
  <si>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</si>
  <si>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00020971 </t>
  </si>
  <si>
    <t>CHAVE DUPLA PARA CONEXOES TIPO STORZ, ENGATE RAPIDO 1 1/2" X 2 1/2", EM LATAO, PARA INSTALACAO PREDIAL COMBATE A INCENDIO</t>
  </si>
  <si>
    <t>MANGUEIRA DE INCENDIO, TIPO 2, DE 1 1/2", COMPRIMENTO = 20 M, TECIDO EM FIO DE POLIESTER E TUBO INTERNO EM BORRACHA SINTETICA, COM UNIOES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</si>
  <si>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</si>
  <si>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</si>
  <si>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</si>
  <si>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</si>
  <si>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Un</t>
  </si>
  <si>
    <t>REF.: SINAPI 96765 (2)</t>
  </si>
  <si>
    <t>REVISÃO GERAL EM ABRIGO DE HIDRANTE. COM DESAMASSAMENTO DE CHAPAS, REPAROS EM FERRACHURAS E DOBRADIÇAS, E AJUSTES OU SUBSTITUIÇÃO DAS FIXAÇÕES</t>
  </si>
  <si>
    <t>COTAÇÃO (778)</t>
  </si>
  <si>
    <t>TESTE HIDROSTÁTICO EM MANGEURIA DE INCÊNDIO CONFORME NBR 12779</t>
  </si>
  <si>
    <t>COMBATE A INCÊNDIO - ALARME DE EMERGÊNCIA</t>
  </si>
  <si>
    <t xml:space="preserve"> REF.: SEINFRA C0731 </t>
  </si>
  <si>
    <t>CENTRAL ALARME DE INCÊNDIO - REMOÇÃO</t>
  </si>
  <si>
    <t xml:space="preserve"> REF.: SIURB 091050 </t>
  </si>
  <si>
    <t>CENTRAL DE ALARME DE INCÊNDIO, EM MODELO COMPATIVEL COM AS SIRENES E ACIONADORES EXISTENTES. FORNECIMENTO E INSTALAÇÃO COMPLETA</t>
  </si>
  <si>
    <t xml:space="preserve"> REF.: CPOS 39.12.510 </t>
  </si>
  <si>
    <t xml:space="preserve"> CABO DE COBRE FLEXÍVEL BLINDADO DE 2 X 1,5 MM2, ISOLAMENTO 600V, ISOLAÇÃO EM VC/E 105°C - PARA DETECÇÃO DE INCÊNDIO </t>
  </si>
  <si>
    <t xml:space="preserve"> REF.: SIURB 091051 </t>
  </si>
  <si>
    <t>ADEQUAÇÃO DE DISPOSITIVOS DO SISTEMA DE ALARME DE INCÊNDIO, COM ENDEREÇAMENTO DOS DISPOSITIVOS ACIONADORES E SIRENES, CONFIGURAÇÃO DA CENTRAL DE ALARME, INCLUSIVE TESTE DE TODO O SISTEMA</t>
  </si>
  <si>
    <t xml:space="preserve"> REF ORSE 11824 </t>
  </si>
  <si>
    <t>SIRENE AÚDIO-VISUAL 120db PARA ALARME DE INCÊNDIO, ENDEREÇAVEL</t>
  </si>
  <si>
    <t xml:space="preserve"> REF. SBC 058003 </t>
  </si>
  <si>
    <t>ACIONADOR MANUAL DE ALARME CONTRA INCENDIO. FORNECIMENTO E INSTALAÇÃO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</si>
  <si>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</si>
  <si>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</si>
  <si>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</si>
  <si>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</si>
  <si>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</si>
  <si>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</si>
  <si>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</si>
  <si>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</si>
  <si>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</si>
  <si>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</si>
  <si>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</si>
  <si>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</si>
  <si>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</si>
  <si>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</si>
  <si>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REF.: SBC (013275)</t>
  </si>
  <si>
    <t>ALUGUEL MENSAL ANDAIME FACHADEIRO</t>
  </si>
  <si>
    <t>CORRIMÃOS E GUARDA-CORPO</t>
  </si>
  <si>
    <t xml:space="preserve"> REF. ORSE 11985 </t>
  </si>
  <si>
    <t>CORRIMÃO DUPLO EM TUBO FERRO GALVANIZADO BARRA SUPERIOR H:0,92m E BARRA INFERIOR H:0,70m, DIAM: 1.1/2", CURVAS DE AÇO CARBONO</t>
  </si>
  <si>
    <t xml:space="preserve"> REF ORSE 10839 </t>
  </si>
  <si>
    <t>ADEQUAÇÃO DE CORRIMÃO SIMPLES, PARA ELIMINAR CANTOS VIVOS</t>
  </si>
  <si>
    <t xml:space="preserve"> REF. SETOP SER-COR-011 </t>
  </si>
  <si>
    <t>GUARDA-CORPO EM AÇO GALVANIZADO DIN 2440, D = 2", COM SUBDIVISÕES EM TUBO DE AÇO D = 1/2", H = 1,05 M - COM CORRIMÃO DUPLO DE TUBO DE AÇO GALVANIZADO DE D = 1 1/2"</t>
  </si>
  <si>
    <t xml:space="preserve"> REF. SETOP SER-COR-015 </t>
  </si>
  <si>
    <t>GUARDA-CORPO EM TUBO GALVANIZADO DIN 2440 D=2", COM SUBDIVISÕES EM TUBO DE AÇO D=1/2", ESPAÇAMENTO ENTRE BARRAS 11CM, H=1,10M.</t>
  </si>
  <si>
    <t xml:space="preserve"> REF. SER-COR-015 (1) </t>
  </si>
  <si>
    <t>REINSTALAÇÃO DE GUARDA-CORPO. CONSIDERANDO REAPROVEITAMENTO DOS MATERIAIS</t>
  </si>
  <si>
    <t>REF ORSE 8759 (3)</t>
  </si>
  <si>
    <t>CORRIMÃO EM AÇO INOX, DUPLO. ALTURA 0,70M E 0,92M. INSTALAÇÃO, COM REAPROVEITAMENTO DO MATERIAL</t>
  </si>
  <si>
    <t>REF FDE (06.03.061)</t>
  </si>
  <si>
    <t>CORRIMÃO DUPLO AÇO INOX FORNECIDO E INSTALADO. ALTURAS H:0,92 E 0,70M</t>
  </si>
  <si>
    <t>REF FDE (06.03.063)</t>
  </si>
  <si>
    <t>CORRIMÃO DUPLO INTERMEDIÁRIO AÇO INOX FORNECIDO E INSTALADO. ALTURAS H:0,92 E 0,70M</t>
  </si>
  <si>
    <t>DIVISÓRIAS</t>
  </si>
  <si>
    <t xml:space="preserve"> 102255 </t>
  </si>
  <si>
    <t>TAPA VISTA DE MICTÓRIO EM GRANITO CINZA POLIDO, ESP = 3CM, ASSENTADO COM ARGAMASSA COLANTE AC III-E . AF_01/2021</t>
  </si>
  <si>
    <t xml:space="preserve"> REF. ORSE 12630 </t>
  </si>
  <si>
    <t>RECOLOCAÇÃO DE DIVISÓRIA TIPO NAVAL</t>
  </si>
  <si>
    <t xml:space="preserve"> REF. ORSE 4305 </t>
  </si>
  <si>
    <t>DIVISÓRIA SANITÁRIA EM PAINEL LAMINADO MELAMÍNICO ESTRUTURAL, PERFIS EM ALUMÍNIO, PINTURA NA COR PRETA, INCLUSIVE FERRAGEM COMPLETA PARA VÃO DE PORTA. DIVISÓRIA SAITÁRIA TIPO TS COMPLETA. FORNECIMENTO E INSTALAÇÃO</t>
  </si>
  <si>
    <t xml:space="preserve"> REF. SEDOP 061353 </t>
  </si>
  <si>
    <t>DIVISÓRIA NAVAL PERFIL EM AÇO/MIOLO CELULAR</t>
  </si>
  <si>
    <t xml:space="preserve"> REF. SEDOP 091378 </t>
  </si>
  <si>
    <t>INSTALAÇÃO DE PORTA DE DIVISÓRIA NAVAL</t>
  </si>
  <si>
    <t xml:space="preserve"> REF.: SEDOP 091378 </t>
  </si>
  <si>
    <t>PORTA DIVISÓRIA NAVAL C/FERRAGENS E PERFIL DE AÇO</t>
  </si>
  <si>
    <t>SERVIÇOS DE LIMPEZA</t>
  </si>
  <si>
    <t xml:space="preserve"> REF ORSE 7725 </t>
  </si>
  <si>
    <t>LIMPEZA DE SUPERFÍCIES, REMOÇÃO DE PINTURA, PARTÍCULAS SOLTAS, GRAXAS E OUTRAS</t>
  </si>
  <si>
    <t xml:space="preserve"> 99805 </t>
  </si>
  <si>
    <t>LIMPEZA DE PISO CERÂMICO OU COM PEDRAS RÚSTICAS UTILIZANDO ÁCIDO MURIÁTICO. AF_04/2019</t>
  </si>
  <si>
    <t xml:space="preserve"> 99814 </t>
  </si>
  <si>
    <t>LIMPEZA DE SUPERFÍCIE COM JATO DE ALTA PRESSÃO. AF_04/2019</t>
  </si>
  <si>
    <t xml:space="preserve"> 99826 </t>
  </si>
  <si>
    <t>LIMPEZA DE FORRO REMOVÍVEL COM PANO ÚMIDO. AF_04/2019</t>
  </si>
  <si>
    <t xml:space="preserve"> REF 9537 11/2018 </t>
  </si>
  <si>
    <t>LIMPEZA FINAL DA OBRA</t>
  </si>
  <si>
    <t xml:space="preserve"> REF.:  CPOS 55.02.050 </t>
  </si>
  <si>
    <t>LIMPEZA E DESOBSTRUÇÃO DE CANALETAS DE ÁGUAS PLUVIAIS</t>
  </si>
  <si>
    <t xml:space="preserve"> REF CPOS 48.20.020 </t>
  </si>
  <si>
    <t>LIMPEZA DE CAIXA D'ÁGUA 1000L</t>
  </si>
  <si>
    <t xml:space="preserve"> REF CPOS 55.02.012 </t>
  </si>
  <si>
    <t>LIMPEZA DE CAIXA DE PASSAGEM OU INSPEÇÃO</t>
  </si>
  <si>
    <t>SERVIÇOS TÉCNICOS DE ENGENHARIA</t>
  </si>
  <si>
    <t xml:space="preserve"> REF.: SBC (011340) </t>
  </si>
  <si>
    <t>ADMINISTRACAO-ENGENHEIRO CIVIL PLENO</t>
  </si>
  <si>
    <t xml:space="preserve"> REF.: SBC (000071) </t>
  </si>
  <si>
    <t>LAUDO/ANALISE DE PROJETO DE INFRA E SUPERESTRUTURA</t>
  </si>
  <si>
    <t xml:space="preserve"> 90778 </t>
  </si>
  <si>
    <t>ENGENHEIRO CIVIL DE OBRA PLENO COM ENCARGOS COMPLEMENTARES</t>
  </si>
  <si>
    <t xml:space="preserve"> 91677 </t>
  </si>
  <si>
    <t>ENGENHEIRO ELETRICISTA COM ENCARGOS COMPLEMENTARES</t>
  </si>
  <si>
    <t xml:space="preserve"> 100308 </t>
  </si>
  <si>
    <t>MECÂNICO DE REFRIGERAÇÃO COM ENCARGOS COMPLEMENTARES</t>
  </si>
  <si>
    <t>TÉCNICO EM SEGURANÇA DO TRABALHO COM ENCARGOS COMPLEMENTARES</t>
  </si>
  <si>
    <t>MUROS E GRADIL</t>
  </si>
  <si>
    <t xml:space="preserve"> REF ORSE 11201 </t>
  </si>
  <si>
    <t>ALINHAMENTO E APRUMO DE GRADIL DE FERRO</t>
  </si>
  <si>
    <t xml:space="preserve"> REF. SBC 023393 </t>
  </si>
  <si>
    <t>REINSTALAÇÃO DE GRADIL EXTERNO. COM READEQUAÇÕES NECESSÁRIAS NA ESTRUTURA. COM REAPROVEITAMENTO DO MATERIAL</t>
  </si>
  <si>
    <t xml:space="preserve"> REF. SETOP MUR-CON-005 </t>
  </si>
  <si>
    <t>CONCERTINA CLIPADA MODELO ESPIRAL HELICOIDAL DUPLA D = 450 MM - FORNECIMENTO E INSTALAÇÃO (INCLUSIVE HASTE E ARAME GALVANIZADO)</t>
  </si>
  <si>
    <t xml:space="preserve"> REF. AGESUL 2001004040 </t>
  </si>
  <si>
    <t>CONCERTINA FLAT 300 MM - FORNECIMENTO E INSTALAÇÃO</t>
  </si>
  <si>
    <t xml:space="preserve"> REF. SINAPI 160152 </t>
  </si>
  <si>
    <t>INSTALAÇÃO DE CONCERTINA</t>
  </si>
  <si>
    <t xml:space="preserve"> REF. ORSE 3958 </t>
  </si>
  <si>
    <t>GRADIL DE FERRO COM BARRAS NA VERTICAL E NA HORIZONTAL, ESPAÇAMENTO DE 10cm</t>
  </si>
  <si>
    <t xml:space="preserve"> REF.:  SINAPI 100351 </t>
  </si>
  <si>
    <t>MURO DE ARRIMO COM BLOCOS DE CONCRETO ESTRUTURAL E PILARES INTERMEDIÁRIOS, COM ALTURA MAIOR QUE 1,6 M E MENOR OU IGUAL A 2,8 M (EXCETO FUNDAÇÃO). AF_07/2019_PA</t>
  </si>
  <si>
    <t xml:space="preserve"> 98750 </t>
  </si>
  <si>
    <t>SOLDA DE TOPO EM CHAPA/PERFIL/TUBO DE AÇO CHANFRADO, ESPESSURA=3/8''. AF_06/2018</t>
  </si>
  <si>
    <t xml:space="preserve"> 98746 </t>
  </si>
  <si>
    <t>SOLDA DE TOPO EM CHAPA/PERFIL/TUBO DE AÇO CHANFRADO, ESPESSURA=1/4''. AF_06/2018</t>
  </si>
  <si>
    <t>SERVIÇOS CIVIS - PISOS EM GERAL</t>
  </si>
  <si>
    <t xml:space="preserve"> REF. CPOS 11.20.050 </t>
  </si>
  <si>
    <t>CORTE DE PISO, COM SERRA DE DISCO DIAMANTADO PARA PISOS</t>
  </si>
  <si>
    <t xml:space="preserve"> 101748 </t>
  </si>
  <si>
    <t>PREPARO DE CONTRAPISO COM POLITRIZ. AF_09/2020</t>
  </si>
  <si>
    <t xml:space="preserve"> REF CPOS 03.03.020 </t>
  </si>
  <si>
    <t>APICOAMENTO MANUAL DE PISO DE CONCRETO</t>
  </si>
  <si>
    <t xml:space="preserve"> REF.: SBC - 172882 </t>
  </si>
  <si>
    <t>RAMPA - PLANO INCLINADO PARA DEFICIENTE FISICO EM CIMENTADO INCLUSIVE BASE</t>
  </si>
  <si>
    <t xml:space="preserve"> REF SINAPI 97144 + SETOP PIS-JUN-005 </t>
  </si>
  <si>
    <t>EXECUÇÃO DE JUNTAS DE DILATAÇÃO PARA PISO DE CONCRETO, INCLUSIVE CORTE E APLICAÇÃO DE MASTIQUE ELÁSTICO. ESPAÇAMENTO CONFORME CADERNO DE ENCARGOS</t>
  </si>
  <si>
    <t xml:space="preserve"> REF ORSE 11354 </t>
  </si>
  <si>
    <t>JUNTA SERRADA TIPO LÁBIO POLIMÉRICO, SEÇÃO TRANSVERSAL DIM. 25X60MM,  PREENCHIDA COM ARGAMASSA POLIMÉRICA , DELIMITADOR DE PROFUNDIDADE E MASTIQUE DE POLIURETANO- PU30</t>
  </si>
  <si>
    <t xml:space="preserve"> 87735 </t>
  </si>
  <si>
    <t>CONTRAPISO EM ARGAMASSA TRAÇO 1:4 (CIMENTO E AREIA), PREPARO MECÂNICO COM BETONEIRA 400 L, APLICADO EM ÁREAS MOLHADAS SOBRE LAJE, ADERIDO, ACABAMENTO NÃO REFORÇADO, ESPESSURA 2CM. AF_07/2021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</si>
  <si>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</si>
  <si>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</si>
  <si>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90469 </t>
  </si>
  <si>
    <t>CHUMBAMENTO LINEAR EM CONTRAPISO PARA RAMAIS/DISTRIBUIÇÃO DE INSTALAÇÕES HIDRÁULICAS COM DIÂMETROS MAIORES QUE 40 MM E MENORES OU IGUAIS A 75 MM. AF_09/2023</t>
  </si>
  <si>
    <t xml:space="preserve"> 92392 </t>
  </si>
  <si>
    <t>EXECUÇÃO DE PAVIMENTO EM PISO INTERTRAVADO, COM BLOCO PISOGRAMA DE 35 X 15 CM, ESPESSURA 8 CM. AF_10/2022</t>
  </si>
  <si>
    <t xml:space="preserve"> 92398 </t>
  </si>
  <si>
    <t>EXECUÇÃO DE PAVIMENTO EM PISO INTERTRAVADO, COM BLOCO RETANGULAR COR NATURAL DE 20 X 10 CM, ESPESSURA 8 CM. AF_10/2022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</si>
  <si>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</si>
  <si>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</si>
  <si>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REF CPOS/CDHU 17.01.050 </t>
  </si>
  <si>
    <t>REGULARIZAÇÃO DE PISO COM NATA DE CIMENTO</t>
  </si>
  <si>
    <t xml:space="preserve"> 95240 </t>
  </si>
  <si>
    <t>LASTRO DE CONCRETO MAGRO, APLICADO EM PISOS, LAJES SOBRE SOLO OU RADIERS, ESPESSURA DE 3 CM. AF_07/2016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</si>
  <si>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</si>
  <si>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</si>
  <si>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</si>
  <si>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</si>
  <si>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 xml:space="preserve"> 73849/002 </t>
  </si>
  <si>
    <t>AREIA ASFALTO A FRIO (AAUF), COM EMULSAO RR-2C INCLUSO USINAGEM E APLICACAO, EXCLUSIVE TRANSPORTE</t>
  </si>
  <si>
    <t>TOTAL GERAL:</t>
  </si>
  <si>
    <t>Desconto:
Aplicado a todos os itens</t>
  </si>
  <si>
    <r>
      <rPr>
        <b/>
        <sz val="9"/>
        <color rgb="FF000000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</si>
  <si>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VALOR UNITÁRIO BASE
COM BDI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</si>
  <si>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</si>
  <si>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</si>
  <si>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</si>
  <si>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</si>
  <si>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</si>
  <si>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</si>
  <si>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</si>
  <si>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</si>
  <si>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</si>
  <si>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</si>
  <si>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</si>
  <si>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</si>
  <si>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</si>
  <si>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</si>
  <si>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</si>
  <si>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</si>
  <si>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</si>
  <si>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</si>
  <si>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</si>
  <si>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</si>
  <si>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</si>
  <si>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</si>
  <si>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</si>
  <si>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</si>
  <si>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</si>
  <si>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</si>
  <si>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</si>
  <si>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</si>
  <si>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</si>
  <si>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</si>
  <si>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</si>
  <si>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</si>
  <si>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</si>
  <si>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</si>
  <si>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</si>
  <si>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</si>
  <si>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</si>
  <si>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</si>
  <si>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</si>
  <si>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</si>
  <si>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</si>
  <si>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</si>
  <si>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</si>
  <si>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</si>
  <si>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</si>
  <si>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</si>
  <si>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</si>
  <si>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</si>
  <si>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</si>
  <si>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</si>
  <si>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</si>
  <si>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</si>
  <si>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</si>
  <si>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</si>
  <si>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</si>
  <si>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</si>
  <si>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</si>
  <si>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</si>
  <si>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</si>
  <si>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</si>
  <si>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</si>
  <si>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</si>
  <si>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</si>
  <si>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</si>
  <si>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</si>
  <si>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</si>
  <si>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</si>
  <si>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</si>
  <si>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</si>
  <si>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</si>
  <si>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</si>
  <si>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</si>
  <si>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</si>
  <si>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</si>
  <si>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</si>
  <si>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</si>
  <si>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</si>
  <si>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</si>
  <si>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</si>
  <si>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</si>
  <si>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</si>
  <si>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</si>
  <si>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</si>
  <si>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</si>
  <si>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</si>
  <si>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</si>
  <si>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</si>
  <si>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</si>
  <si>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</si>
  <si>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</si>
  <si>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</si>
  <si>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</si>
  <si>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</si>
  <si>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</si>
  <si>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</si>
  <si>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</si>
  <si>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</si>
  <si>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</si>
  <si>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</si>
  <si>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</si>
  <si>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</si>
  <si>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</si>
  <si>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</si>
  <si>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</si>
  <si>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</si>
  <si>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</si>
  <si>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</si>
  <si>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</si>
  <si>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</si>
  <si>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</si>
  <si>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</si>
  <si>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</si>
  <si>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</si>
  <si>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</si>
  <si>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</si>
  <si>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</si>
  <si>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</si>
  <si>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</si>
  <si>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</si>
  <si>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</si>
  <si>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</si>
  <si>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</si>
  <si>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</si>
  <si>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</si>
  <si>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</si>
  <si>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</si>
  <si>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</si>
  <si>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</si>
  <si>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</si>
  <si>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</si>
  <si>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</si>
  <si>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</si>
  <si>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</si>
  <si>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</si>
  <si>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</si>
  <si>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</si>
  <si>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</si>
  <si>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</si>
  <si>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</si>
  <si>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</si>
  <si>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</si>
  <si>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</si>
  <si>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</si>
  <si>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</si>
  <si>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</si>
  <si>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</si>
  <si>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</si>
  <si>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</si>
  <si>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</si>
  <si>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</si>
  <si>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</si>
  <si>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</si>
  <si>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</si>
  <si>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</si>
  <si>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</si>
  <si>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</si>
  <si>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</si>
  <si>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</si>
  <si>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</si>
  <si>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</si>
  <si>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</si>
  <si>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</si>
  <si>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</si>
  <si>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</si>
  <si>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</si>
  <si>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</si>
  <si>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</si>
  <si>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</si>
  <si>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</si>
  <si>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</si>
  <si>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</si>
  <si>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</si>
  <si>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</si>
  <si>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</si>
  <si>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</si>
  <si>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</si>
  <si>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</si>
  <si>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</si>
  <si>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</si>
  <si>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</si>
  <si>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</si>
  <si>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</si>
  <si>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</si>
  <si>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</si>
  <si>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</si>
  <si>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</si>
  <si>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</si>
  <si>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</si>
  <si>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</si>
  <si>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</si>
  <si>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</si>
  <si>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</si>
  <si>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</si>
  <si>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</si>
  <si>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</si>
  <si>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</si>
  <si>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</si>
  <si>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</si>
  <si>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</si>
  <si>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</si>
  <si>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</si>
  <si>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</si>
  <si>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</si>
  <si>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</si>
  <si>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</si>
  <si>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</si>
  <si>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</si>
  <si>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</si>
  <si>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</si>
  <si>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</si>
  <si>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</si>
  <si>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</si>
  <si>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</si>
  <si>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</si>
  <si>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</si>
  <si>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</si>
  <si>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</si>
  <si>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</si>
  <si>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</si>
  <si>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</si>
  <si>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</si>
  <si>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</si>
  <si>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</si>
  <si>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</si>
  <si>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</si>
  <si>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</si>
  <si>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</si>
  <si>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</si>
  <si>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</si>
  <si>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</si>
  <si>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</si>
  <si>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</si>
  <si>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</si>
  <si>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</si>
  <si>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</si>
  <si>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</si>
  <si>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</si>
  <si>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</si>
  <si>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</si>
  <si>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</si>
  <si>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</si>
  <si>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</si>
  <si>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</si>
  <si>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</si>
  <si>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</si>
  <si>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</si>
  <si>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</si>
  <si>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</si>
  <si>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</si>
  <si>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</si>
  <si>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</si>
  <si>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</si>
  <si>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</si>
  <si>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</si>
  <si>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</si>
  <si>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</si>
  <si>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</si>
  <si>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</si>
  <si>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</si>
  <si>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</si>
  <si>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</si>
  <si>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</si>
  <si>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</si>
  <si>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</si>
  <si>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</si>
  <si>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</si>
  <si>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</si>
  <si>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</si>
  <si>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</si>
  <si>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</si>
  <si>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</si>
  <si>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</si>
  <si>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</si>
  <si>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</si>
  <si>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</si>
  <si>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</si>
  <si>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</si>
  <si>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</si>
  <si>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</si>
  <si>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</si>
  <si>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</si>
  <si>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</si>
  <si>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</si>
  <si>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</si>
  <si>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</si>
  <si>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</si>
  <si>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</si>
  <si>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</si>
  <si>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</si>
  <si>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</si>
  <si>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</si>
  <si>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</si>
  <si>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</si>
  <si>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</si>
  <si>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</si>
  <si>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</si>
  <si>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</si>
  <si>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</si>
  <si>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</si>
  <si>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</si>
  <si>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</si>
  <si>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</si>
  <si>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</si>
  <si>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</si>
  <si>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</si>
  <si>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</si>
  <si>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</si>
  <si>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</si>
  <si>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</si>
  <si>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</si>
  <si>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</si>
  <si>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</si>
  <si>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</si>
  <si>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</si>
  <si>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</si>
  <si>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</si>
  <si>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</si>
  <si>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</si>
  <si>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</si>
  <si>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</si>
  <si>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</si>
  <si>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</si>
  <si>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</si>
  <si>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</si>
  <si>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</si>
  <si>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</si>
  <si>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</si>
  <si>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</si>
  <si>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</si>
  <si>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</si>
  <si>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</si>
  <si>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</si>
  <si>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</si>
  <si>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</si>
  <si>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</si>
  <si>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</si>
  <si>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</si>
  <si>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</si>
  <si>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</si>
  <si>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</si>
  <si>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</si>
  <si>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</si>
  <si>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</si>
  <si>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</si>
  <si>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</si>
  <si>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</si>
  <si>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</si>
  <si>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</si>
  <si>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</si>
  <si>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</si>
  <si>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</si>
  <si>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</si>
  <si>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</si>
  <si>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</si>
  <si>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</si>
  <si>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</si>
  <si>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</si>
  <si>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</si>
  <si>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</si>
  <si>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</si>
  <si>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</si>
  <si>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</si>
  <si>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</si>
  <si>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</si>
  <si>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</si>
  <si>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</si>
  <si>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</si>
  <si>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</si>
  <si>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</si>
  <si>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</si>
  <si>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</si>
  <si>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</si>
  <si>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</si>
  <si>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</si>
  <si>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</si>
  <si>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</si>
  <si>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</si>
  <si>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</si>
  <si>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</si>
  <si>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</si>
  <si>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</si>
  <si>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</si>
  <si>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</si>
  <si>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</si>
  <si>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</si>
  <si>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</si>
  <si>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</si>
  <si>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</si>
  <si>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</si>
  <si>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</si>
  <si>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</si>
  <si>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</si>
  <si>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</si>
  <si>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</si>
  <si>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</si>
  <si>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</si>
  <si>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</si>
  <si>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</si>
  <si>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</si>
  <si>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</si>
  <si>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</si>
  <si>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</si>
  <si>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</si>
  <si>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</si>
  <si>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</si>
  <si>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</si>
  <si>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</si>
  <si>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</si>
  <si>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</si>
  <si>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</si>
  <si>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</si>
  <si>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</si>
  <si>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</si>
  <si>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</si>
  <si>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</si>
  <si>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</si>
  <si>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</si>
  <si>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</si>
  <si>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</si>
  <si>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</si>
  <si>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</si>
  <si>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</si>
  <si>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</si>
  <si>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</si>
  <si>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</si>
  <si>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</si>
  <si>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</si>
  <si>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</si>
  <si>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</si>
  <si>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</si>
  <si>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</si>
  <si>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</si>
  <si>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</si>
  <si>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</si>
  <si>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</si>
  <si>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</si>
  <si>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</si>
  <si>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</si>
  <si>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</si>
  <si>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</si>
  <si>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</si>
  <si>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</si>
  <si>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</si>
  <si>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</si>
  <si>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</si>
  <si>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</si>
  <si>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</si>
  <si>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</si>
  <si>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</si>
  <si>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</si>
  <si>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</si>
  <si>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</si>
  <si>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</si>
  <si>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</si>
  <si>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</si>
  <si>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</si>
  <si>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</si>
  <si>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</si>
  <si>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</si>
  <si>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</si>
  <si>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</si>
  <si>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</si>
  <si>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</si>
  <si>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</si>
  <si>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</si>
  <si>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</si>
  <si>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</si>
  <si>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</si>
  <si>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</si>
  <si>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</si>
  <si>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</si>
  <si>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</si>
  <si>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</si>
  <si>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</si>
  <si>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</si>
  <si>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</si>
  <si>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</si>
  <si>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</si>
  <si>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</si>
  <si>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</si>
  <si>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</si>
  <si>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</si>
  <si>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</si>
  <si>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</si>
  <si>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</si>
  <si>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</si>
  <si>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</si>
  <si>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</si>
  <si>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</si>
  <si>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</si>
  <si>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</si>
  <si>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</si>
  <si>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</si>
  <si>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</si>
  <si>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</si>
  <si>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</si>
  <si>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</si>
  <si>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</si>
  <si>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</si>
  <si>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</si>
  <si>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</si>
  <si>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</si>
  <si>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</si>
  <si>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</si>
  <si>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</si>
  <si>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</si>
  <si>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</si>
  <si>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</si>
  <si>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</si>
  <si>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</si>
  <si>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</si>
  <si>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</si>
  <si>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</si>
  <si>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</si>
  <si>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</si>
  <si>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</si>
  <si>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</si>
  <si>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</si>
  <si>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</si>
  <si>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</si>
  <si>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</si>
  <si>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</si>
  <si>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</si>
  <si>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</si>
  <si>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</si>
  <si>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</si>
  <si>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</si>
  <si>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</si>
  <si>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</si>
  <si>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</si>
  <si>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</si>
  <si>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</si>
  <si>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</si>
  <si>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</si>
  <si>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</si>
  <si>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</si>
  <si>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</si>
  <si>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</si>
  <si>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</si>
  <si>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</si>
  <si>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</si>
  <si>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</si>
  <si>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</si>
  <si>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</si>
  <si>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</si>
  <si>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</si>
  <si>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</si>
  <si>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</si>
  <si>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</si>
  <si>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</si>
  <si>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</si>
  <si>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</si>
  <si>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</si>
  <si>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</si>
  <si>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</si>
  <si>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</si>
  <si>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</si>
  <si>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</si>
  <si>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</si>
  <si>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</si>
  <si>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</si>
  <si>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</si>
  <si>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</si>
  <si>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</si>
  <si>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</si>
  <si>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</si>
  <si>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</si>
  <si>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</si>
  <si>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</si>
  <si>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</si>
  <si>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</si>
  <si>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</si>
  <si>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</si>
  <si>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</si>
  <si>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</si>
  <si>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</si>
  <si>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</si>
  <si>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</si>
  <si>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</si>
  <si>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</si>
  <si>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</si>
  <si>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</si>
  <si>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</si>
  <si>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</si>
  <si>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</si>
  <si>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</si>
  <si>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</si>
  <si>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</si>
  <si>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</si>
  <si>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</si>
  <si>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</si>
  <si>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</si>
  <si>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</si>
  <si>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</si>
  <si>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</si>
  <si>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</si>
  <si>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</si>
  <si>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</si>
  <si>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</si>
  <si>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</si>
  <si>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</si>
  <si>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</si>
  <si>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</si>
  <si>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</si>
  <si>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</si>
  <si>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</si>
  <si>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</si>
  <si>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</si>
  <si>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</si>
  <si>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</si>
  <si>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</si>
  <si>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</si>
  <si>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</si>
  <si>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</si>
  <si>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</si>
  <si>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</si>
  <si>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</si>
  <si>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</si>
  <si>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</si>
  <si>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</si>
  <si>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</si>
  <si>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</si>
  <si>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</si>
  <si>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</si>
  <si>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</si>
  <si>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</si>
  <si>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</si>
  <si>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</si>
  <si>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</si>
  <si>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</si>
  <si>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</si>
  <si>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</si>
  <si>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</si>
  <si>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</si>
  <si>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</si>
  <si>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</si>
  <si>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</si>
  <si>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</si>
  <si>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</si>
  <si>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</si>
  <si>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</si>
  <si>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</si>
  <si>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</si>
  <si>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</si>
  <si>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</si>
  <si>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</si>
  <si>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</si>
  <si>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</si>
  <si>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</si>
  <si>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</si>
  <si>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</si>
  <si>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</si>
  <si>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</si>
  <si>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</si>
  <si>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</si>
  <si>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</si>
  <si>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</si>
  <si>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</si>
  <si>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</si>
  <si>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</si>
  <si>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</si>
  <si>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</si>
  <si>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</si>
  <si>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</si>
  <si>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</si>
  <si>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</si>
  <si>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</si>
  <si>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</si>
  <si>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</si>
  <si>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</si>
  <si>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</si>
  <si>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</si>
  <si>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</si>
  <si>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</si>
  <si>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</si>
  <si>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</si>
  <si>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</si>
  <si>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</si>
  <si>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</si>
  <si>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</si>
  <si>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</si>
  <si>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</si>
  <si>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</si>
  <si>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</si>
  <si>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BDI Médio Fixo (Padrão TCU):</t>
  </si>
  <si>
    <t>TRIBUNAL REGIONAL ELEITORAL DO PARANÁ
TRE-PR</t>
  </si>
  <si>
    <t>DEMONSTRATIVO BDI PADRÃO</t>
  </si>
  <si>
    <t>OBRA:</t>
  </si>
  <si>
    <t>Registro de Preços - Serviços comuns de Engenharia para reformas</t>
  </si>
  <si>
    <t>ENDEREÇO:</t>
  </si>
  <si>
    <t>Rua João Parolin, 224
Curitiba - PR</t>
  </si>
  <si>
    <t>RESPONSÁVEL TÉCNICO:</t>
  </si>
  <si>
    <t>Bruno Gustavo de Oliveira
Engenheiro Civil - CREA-PR: 153.086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</si>
  <si>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</si>
  <si>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</si>
  <si>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</si>
  <si>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</si>
  <si>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</si>
  <si>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</si>
  <si>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</si>
  <si>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</si>
  <si>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</si>
  <si>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</si>
  <si>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</si>
  <si>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</si>
  <si>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</si>
  <si>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</si>
  <si>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</si>
  <si>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</si>
  <si>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</si>
  <si>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</si>
  <si>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</si>
  <si>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</si>
  <si>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</si>
  <si>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</si>
  <si>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</si>
  <si>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</si>
  <si>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</si>
  <si>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</si>
  <si>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</si>
  <si>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</si>
  <si>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</si>
  <si>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</si>
  <si>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</si>
  <si>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</si>
  <si>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Polo 01:
Curitiba: Prédio Sede e anexo/Fórum Eleitoral de Curitiba/Depósito (antiga BRINKS)/Centro Logístico 
Cidades: Almirante Tamandaré/Antonina/Araucária/Bocaiúva do Sul/Campina Grande do Sul/Campo Largo/Cerro Azul/Colombo/Fazenda Rio Grande/Guaratuba/Lapa/Matinhos/Morretes/Paranaguá/Pinhais/Piraquara/Rio Branco do Sul/Rio Negro/São José dos Pinhais</t>
  </si>
  <si>
    <t>OS VALORES UNITÁRIOS APRESENTADOS DEVEM CONSIDERAR TODOS OS CUSTOS PARA A EXECUÇÃO DOS SERVIÇOS, INCLUSIVE PERCENTUAIS REFERENTES A ENCARGOS SOCIAIS E DESPESAS INDIRETAS, TAIS COMO ADMINISTRAÇÃO CENTRAL, DESPESAS FINANCEIRAS, TRIBUTOS, RISCOS E LUCRO</t>
  </si>
  <si>
    <t>** COLOCAR O NOME DA EMPRESA, DO RESPONSÁVEL TÉCNICO E O NÚMERO DO REGISTRO DO CREA/CAU COM A FORMAÇÃO ACADÊMICA NAS CÉLULAS C730 / C731 / C732</t>
  </si>
  <si>
    <t>TRE-PR**</t>
  </si>
  <si>
    <t>BRUNO GUSTAVO DE OLIVEIRA**</t>
  </si>
  <si>
    <t>Engenheiro Civil - CREA-PR: 153.086**</t>
  </si>
  <si>
    <t>*** PREENCHER O DESCONTO NA CÉLULA G731
O DESCONTO SERÁ APLICADO LINEARMENTE A TODOS OS VALORES UNITÁRIOS</t>
  </si>
  <si>
    <t>TESTE DE FUNCIONAMENTO E DE ESTANQUEIDADE EM REDE DE HIDRANTES, COM EMISSÃO DE LAUDO E RELATÓRIO FOTOGRÁFICO. VERIFICAÇÃO DA CASA DE BOMBAS. CONFERÊNCIA DA ALIMENTAÇÃO E DO QUADRO DE COMANDO DA BOMBA. TESTE DE BOTOEIRAS. AFERIÇÃO DAS PRESSÕES E VAZÃO</t>
  </si>
  <si>
    <t xml:space="preserve">EXECUÇÃO DE ABRIGO PADRONIZADO DE GÁS GLP ENCANADO, INCLUSO CONSTRUÇÃO, TUBULAÇÕES (ATÉ 5M), REGISTROS E CONEXÕES, REGULADOR PARA GLP 2KG/H - 2,8 KPA, PORTA TIPO GRADIL DE FERRO COM CADEADO, PARA 2 BOTIJÕES P-13 (1,30M DE LARGURA E 1,10M DE ALTURA) </t>
  </si>
  <si>
    <t>COBERTURA SUSPENSA EM VIDRO TEMPERADO 8MM FUMÊ. ESTRUTURA EM AÇO GALVANIZADO PINTADA NA COR VERDE-FOLHA. FIXAÇÃO EM ALVENARIA OU CONCRETO ATRAVÉS DE CABO DE AÇO, TIRANTES, MÃO FRANCESA OU OUTRA ESTRUTURA SIMILAR. FORNECIMENTO E INSTALAÇÃO COMPLETA</t>
  </si>
  <si>
    <t>TELHAMENTO COM TELHA METÁLICA TERMOACÚSTICA TIPO SANDUICHE TRAPEZOIDAL, DUAS FACES PINTADAS NA COR BRANCA, E = 30 MM, PREENCHIMENTO EM ESPUMA RÍGIDA DE POLIURETANO (PU) INJETADO OU PIR (DENSIDADE MÍNIMA DO NÚCLEO DE 35KG/M³) INCLUSO IÇAMENTO E FIXAÇÃO</t>
  </si>
  <si>
    <t>M2</t>
  </si>
  <si>
    <t>M3</t>
  </si>
  <si>
    <t>PLANILHA ORÇAMENTÁRIA BASE
REGISTRO DE PREÇOS - SERVIÇOS COMUNS DE ENGENHARIA PARA REFORMAS
ITEM 1 (Polo 01)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</si>
  <si>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</si>
  <si>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</si>
  <si>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</si>
  <si>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</si>
  <si>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</si>
  <si>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</si>
  <si>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</si>
  <si>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</si>
  <si>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</si>
  <si>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</si>
  <si>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DADOS CADASTRAIS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</si>
</sst>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21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8DB3E2"/>
      <name val="Arial"/>
      <family val="2"/>
    </font>
    <font>
      <b/>
      <sz val="11"/>
      <color rgb="FF222222"/>
      <name val="Arial"/>
      <family val="2"/>
      <scheme val="minor"/>
    </font>
    <font>
      <b/>
      <sz val="11"/>
      <color rgb="FF00000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167" fontId="3" fillId="0" borderId="0" xfId="0" applyNumberFormat="1" applyFont="1" applyAlignment="1"/>
    <xf numFmtId="0" fontId="3" fillId="0" borderId="0" xfId="0" applyFont="1" applyAlignment="1"/>
    <xf numFmtId="166" fontId="6" fillId="0" borderId="3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4" fontId="6" fillId="0" borderId="3" xfId="0" applyNumberFormat="1" applyFont="1" applyBorder="1" applyAlignment="1">
      <alignment horizontal="center" vertical="center" wrapText="1"/>
    </xf>
    <xf numFmtId="49" fontId="11" fillId="6" borderId="8" xfId="0" applyNumberFormat="1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vertical="center" wrapText="1"/>
    </xf>
    <xf numFmtId="165" fontId="11" fillId="6" borderId="9" xfId="0" applyNumberFormat="1" applyFont="1" applyFill="1" applyBorder="1" applyAlignment="1">
      <alignment vertical="center"/>
    </xf>
    <xf numFmtId="165" fontId="4" fillId="6" borderId="10" xfId="0" applyNumberFormat="1" applyFont="1" applyFill="1" applyBorder="1" applyAlignment="1">
      <alignment horizontal="right" vertical="center"/>
    </xf>
    <xf numFmtId="165" fontId="4" fillId="7" borderId="1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vertical="center" wrapText="1"/>
    </xf>
    <xf numFmtId="10" fontId="13" fillId="4" borderId="12" xfId="0" applyNumberFormat="1" applyFont="1" applyFill="1" applyBorder="1" applyAlignment="1">
      <alignment horizontal="center" vertical="center" wrapText="1"/>
    </xf>
    <xf numFmtId="165" fontId="4" fillId="7" borderId="14" xfId="0" applyNumberFormat="1" applyFont="1" applyFill="1" applyBorder="1" applyAlignment="1">
      <alignment horizontal="center"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4" fillId="6" borderId="16" xfId="0" applyNumberFormat="1" applyFont="1" applyFill="1" applyBorder="1" applyAlignment="1">
      <alignment horizontal="right" vertical="center"/>
    </xf>
    <xf numFmtId="165" fontId="4" fillId="6" borderId="17" xfId="0" applyNumberFormat="1" applyFont="1" applyFill="1" applyBorder="1" applyAlignment="1">
      <alignment horizontal="right" vertical="center"/>
    </xf>
    <xf numFmtId="49" fontId="11" fillId="6" borderId="18" xfId="0" applyNumberFormat="1" applyFont="1" applyFill="1" applyBorder="1" applyAlignment="1">
      <alignment horizontal="center" vertical="center"/>
    </xf>
    <xf numFmtId="49" fontId="11" fillId="6" borderId="19" xfId="0" applyNumberFormat="1" applyFont="1" applyFill="1" applyBorder="1" applyAlignment="1">
      <alignment horizontal="center" vertical="center"/>
    </xf>
    <xf numFmtId="165" fontId="11" fillId="6" borderId="20" xfId="0" applyNumberFormat="1" applyFont="1" applyFill="1" applyBorder="1" applyAlignment="1">
      <alignment vertical="center"/>
    </xf>
    <xf numFmtId="165" fontId="4" fillId="6" borderId="21" xfId="0" applyNumberFormat="1" applyFont="1" applyFill="1" applyBorder="1" applyAlignment="1">
      <alignment horizontal="right" vertical="center"/>
    </xf>
    <xf numFmtId="0" fontId="14" fillId="5" borderId="0" xfId="0" applyFont="1" applyFill="1" applyAlignment="1">
      <alignment horizontal="center" vertical="center" wrapText="1"/>
    </xf>
    <xf numFmtId="166" fontId="6" fillId="9" borderId="3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17" fillId="0" borderId="7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10" fontId="9" fillId="0" borderId="7" xfId="0" applyNumberFormat="1" applyFont="1" applyBorder="1" applyAlignment="1">
      <alignment horizontal="center" vertical="center" wrapText="1"/>
    </xf>
    <xf numFmtId="10" fontId="1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17" fillId="0" borderId="9" xfId="0" applyNumberFormat="1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10" fontId="15" fillId="0" borderId="2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0" fontId="13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9" xfId="0" applyFont="1" applyBorder="1" applyAlignment="1">
      <alignment vertical="center" wrapText="1"/>
    </xf>
    <xf numFmtId="0" fontId="0" fillId="0" borderId="29" xfId="0" applyFont="1" applyBorder="1" applyAlignment="1"/>
    <xf numFmtId="0" fontId="20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7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0" fontId="10" fillId="5" borderId="22" xfId="0" applyFont="1" applyFill="1" applyBorder="1" applyAlignment="1">
      <alignment horizontal="center" vertical="center" wrapText="1"/>
    </xf>
    <xf numFmtId="165" fontId="12" fillId="8" borderId="13" xfId="0" applyNumberFormat="1" applyFont="1" applyFill="1" applyBorder="1" applyAlignment="1">
      <alignment horizontal="right" vertical="center"/>
    </xf>
    <xf numFmtId="0" fontId="2" fillId="0" borderId="25" xfId="0" applyFont="1" applyBorder="1"/>
    <xf numFmtId="0" fontId="2" fillId="0" borderId="26" xfId="0" applyFont="1" applyBorder="1"/>
    <xf numFmtId="165" fontId="12" fillId="8" borderId="13" xfId="0" applyNumberFormat="1" applyFont="1" applyFill="1" applyBorder="1" applyAlignment="1">
      <alignment horizontal="right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2" fillId="11" borderId="23" xfId="0" applyFont="1" applyFill="1" applyBorder="1"/>
    <xf numFmtId="0" fontId="2" fillId="11" borderId="24" xfId="0" applyFont="1" applyFill="1" applyBorder="1"/>
    <xf numFmtId="0" fontId="17" fillId="0" borderId="2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12.75" x14ac:dyDescent="0.2"/>
  <cols>
    <col min="1" max="1" width="60" customWidth="1"/>
    <col min="2" max="2" width="65.140625" customWidth="1"/>
  </cols>
  <sheetData>
    <row r="1" spans="1:2" ht="15" x14ac:dyDescent="0.25">
      <c r="A1" s="60" t="s">
        <v>2090</v>
      </c>
      <c r="B1" s="60"/>
    </row>
    <row r="2" spans="1:2" ht="15" x14ac:dyDescent="0.2">
      <c r="A2" s="58" t="s">
        <v>2080</v>
      </c>
      <c r="B2" s="59"/>
    </row>
    <row r="3" spans="1:2" ht="15" x14ac:dyDescent="0.2">
      <c r="A3" s="58" t="s">
        <v>2081</v>
      </c>
      <c r="B3" s="59"/>
    </row>
    <row r="4" spans="1:2" ht="15" x14ac:dyDescent="0.2">
      <c r="A4" s="58" t="s">
        <v>2082</v>
      </c>
      <c r="B4" s="59"/>
    </row>
    <row r="5" spans="1:2" ht="15" x14ac:dyDescent="0.2">
      <c r="A5" s="58" t="s">
        <v>2083</v>
      </c>
      <c r="B5" s="59"/>
    </row>
    <row r="6" spans="1:2" ht="15" x14ac:dyDescent="0.2">
      <c r="A6" s="58" t="s">
        <v>2084</v>
      </c>
      <c r="B6" s="59"/>
    </row>
    <row r="7" spans="1:2" ht="15" x14ac:dyDescent="0.2">
      <c r="A7" s="58" t="s">
        <v>2085</v>
      </c>
      <c r="B7" s="59"/>
    </row>
    <row r="8" spans="1:2" ht="15" x14ac:dyDescent="0.2">
      <c r="A8" s="58" t="s">
        <v>2086</v>
      </c>
      <c r="B8" s="59"/>
    </row>
    <row r="9" spans="1:2" ht="15" x14ac:dyDescent="0.2">
      <c r="A9" s="58" t="s">
        <v>2087</v>
      </c>
      <c r="B9" s="59"/>
    </row>
    <row r="10" spans="1:2" ht="15" x14ac:dyDescent="0.2">
      <c r="A10" s="58" t="s">
        <v>2088</v>
      </c>
      <c r="B10" s="59"/>
    </row>
    <row r="11" spans="1:2" ht="15" x14ac:dyDescent="0.2">
      <c r="A11" s="58" t="s">
        <v>2089</v>
      </c>
      <c r="B11" s="59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4"/>
  <sheetViews>
    <sheetView tabSelected="1" workbookViewId="0">
      <pane ySplit="2" topLeftCell="A725" activePane="bottomLeft" state="frozen"/>
      <selection pane="bottomLeft" activeCell="G731" sqref="G731"/>
    </sheetView>
  </sheetViews>
  <sheetFormatPr defaultColWidth="12.5703125" defaultRowHeight="15" customHeight="1" x14ac:dyDescent="0.2"/>
  <cols>
    <col min="1" max="1" width="9.42578125" customWidth="1"/>
    <col min="2" max="2" width="13.7109375" customWidth="1"/>
    <col min="3" max="3" width="55.85546875" customWidth="1"/>
    <col min="4" max="4" width="9.85546875" customWidth="1"/>
    <col min="5" max="5" width="14" customWidth="1"/>
    <col min="6" max="6" width="15.140625" customWidth="1"/>
    <col min="7" max="7" width="20.42578125" customWidth="1"/>
    <col min="8" max="8" width="23.7109375" customWidth="1"/>
    <col min="9" max="9" width="11.42578125" customWidth="1"/>
    <col min="10" max="10" width="17.7109375" customWidth="1"/>
  </cols>
  <sheetData>
    <row r="1" spans="1:11" ht="70.5" customHeight="1" x14ac:dyDescent="0.2">
      <c r="A1" s="61" t="s">
        <v>2079</v>
      </c>
      <c r="B1" s="62"/>
      <c r="C1" s="62"/>
      <c r="D1" s="62"/>
      <c r="E1" s="62"/>
      <c r="F1" s="62"/>
      <c r="G1" s="62"/>
      <c r="H1" s="63"/>
      <c r="I1" s="1"/>
    </row>
    <row r="2" spans="1:11" ht="39" customHeight="1" x14ac:dyDescent="0.2">
      <c r="A2" s="2" t="s">
        <v>0</v>
      </c>
      <c r="B2" s="3" t="s">
        <v>1</v>
      </c>
      <c r="C2" s="3" t="s">
        <v>2</v>
      </c>
      <c r="D2" s="4" t="s">
        <v>1339</v>
      </c>
      <c r="E2" s="5" t="s">
        <v>3</v>
      </c>
      <c r="F2" s="6" t="s">
        <v>1340</v>
      </c>
      <c r="G2" s="6" t="s">
        <v>4</v>
      </c>
      <c r="H2" s="7" t="s">
        <v>5</v>
      </c>
      <c r="I2" s="1"/>
    </row>
    <row r="3" spans="1:11" ht="12.75" x14ac:dyDescent="0.2">
      <c r="A3" s="8"/>
      <c r="B3" s="9"/>
      <c r="C3" s="12" t="s">
        <v>6</v>
      </c>
      <c r="D3" s="10"/>
      <c r="E3" s="10"/>
      <c r="F3" s="11"/>
      <c r="G3" s="11"/>
      <c r="H3" s="12"/>
      <c r="I3" s="13"/>
    </row>
    <row r="4" spans="1:11" ht="27" customHeight="1" x14ac:dyDescent="0.2">
      <c r="A4" s="14" t="s">
        <v>1341</v>
      </c>
      <c r="B4" s="15" t="s">
        <v>7</v>
      </c>
      <c r="C4" s="22" t="s">
        <v>8</v>
      </c>
      <c r="D4" s="17" t="s">
        <v>9</v>
      </c>
      <c r="E4" s="24">
        <v>35</v>
      </c>
      <c r="F4" s="42">
        <v>321.39</v>
      </c>
      <c r="G4" s="16">
        <f t="shared" ref="G4:G13" si="0">F4*(1-$G$731)</f>
        <v>321.39</v>
      </c>
      <c r="H4" s="17">
        <f t="shared" ref="H4:H13" si="1">G4*E4</f>
        <v>11248.65</v>
      </c>
      <c r="I4" s="13"/>
    </row>
    <row r="5" spans="1:11" ht="48" customHeight="1" x14ac:dyDescent="0.2">
      <c r="A5" s="14" t="s">
        <v>1342</v>
      </c>
      <c r="B5" s="15" t="s">
        <v>10</v>
      </c>
      <c r="C5" s="22" t="s">
        <v>11</v>
      </c>
      <c r="D5" s="17" t="s">
        <v>12</v>
      </c>
      <c r="E5" s="24">
        <v>10</v>
      </c>
      <c r="F5" s="42">
        <v>398.46</v>
      </c>
      <c r="G5" s="16">
        <f t="shared" si="0"/>
        <v>398.46</v>
      </c>
      <c r="H5" s="17">
        <f t="shared" si="1"/>
        <v>3984.6</v>
      </c>
      <c r="I5" s="13"/>
    </row>
    <row r="6" spans="1:11" ht="38.25" x14ac:dyDescent="0.2">
      <c r="A6" s="14" t="s">
        <v>1343</v>
      </c>
      <c r="B6" s="15" t="s">
        <v>13</v>
      </c>
      <c r="C6" s="22" t="s">
        <v>14</v>
      </c>
      <c r="D6" s="17" t="s">
        <v>9</v>
      </c>
      <c r="E6" s="24">
        <v>10</v>
      </c>
      <c r="F6" s="42">
        <v>1514.88</v>
      </c>
      <c r="G6" s="16">
        <f t="shared" si="0"/>
        <v>1514.88</v>
      </c>
      <c r="H6" s="17">
        <f t="shared" si="1"/>
        <v>15148.8</v>
      </c>
      <c r="I6" s="13"/>
    </row>
    <row r="7" spans="1:11" ht="38.25" x14ac:dyDescent="0.2">
      <c r="A7" s="14" t="s">
        <v>1344</v>
      </c>
      <c r="B7" s="15" t="s">
        <v>15</v>
      </c>
      <c r="C7" s="22" t="s">
        <v>16</v>
      </c>
      <c r="D7" s="17" t="s">
        <v>9</v>
      </c>
      <c r="E7" s="24">
        <v>10</v>
      </c>
      <c r="F7" s="42">
        <v>1514.88</v>
      </c>
      <c r="G7" s="16">
        <f t="shared" si="0"/>
        <v>1514.88</v>
      </c>
      <c r="H7" s="17">
        <f t="shared" si="1"/>
        <v>15148.8</v>
      </c>
      <c r="I7" s="13"/>
    </row>
    <row r="8" spans="1:11" ht="63.75" x14ac:dyDescent="0.2">
      <c r="A8" s="14" t="s">
        <v>1345</v>
      </c>
      <c r="B8" s="15" t="s">
        <v>17</v>
      </c>
      <c r="C8" s="22" t="s">
        <v>18</v>
      </c>
      <c r="D8" s="17" t="s">
        <v>19</v>
      </c>
      <c r="E8" s="24">
        <v>10</v>
      </c>
      <c r="F8" s="42">
        <v>724.88</v>
      </c>
      <c r="G8" s="16">
        <f t="shared" si="0"/>
        <v>724.88</v>
      </c>
      <c r="H8" s="17">
        <f t="shared" si="1"/>
        <v>7248.8</v>
      </c>
      <c r="I8" s="13"/>
    </row>
    <row r="9" spans="1:11" ht="38.25" x14ac:dyDescent="0.2">
      <c r="A9" s="14" t="s">
        <v>1346</v>
      </c>
      <c r="B9" s="15" t="s">
        <v>20</v>
      </c>
      <c r="C9" s="22" t="s">
        <v>21</v>
      </c>
      <c r="D9" s="17" t="s">
        <v>12</v>
      </c>
      <c r="E9" s="24">
        <v>1000</v>
      </c>
      <c r="F9" s="42">
        <v>4.3899999999999997</v>
      </c>
      <c r="G9" s="16">
        <f t="shared" si="0"/>
        <v>4.3899999999999997</v>
      </c>
      <c r="H9" s="17">
        <f t="shared" si="1"/>
        <v>4390</v>
      </c>
      <c r="I9" s="13"/>
    </row>
    <row r="10" spans="1:11" ht="24.75" customHeight="1" x14ac:dyDescent="0.2">
      <c r="A10" s="14" t="s">
        <v>1347</v>
      </c>
      <c r="B10" s="15" t="s">
        <v>22</v>
      </c>
      <c r="C10" s="22" t="s">
        <v>23</v>
      </c>
      <c r="D10" s="17" t="s">
        <v>24</v>
      </c>
      <c r="E10" s="24">
        <v>250</v>
      </c>
      <c r="F10" s="42">
        <v>40.64</v>
      </c>
      <c r="G10" s="16">
        <f t="shared" si="0"/>
        <v>40.64</v>
      </c>
      <c r="H10" s="17">
        <f t="shared" si="1"/>
        <v>10160</v>
      </c>
      <c r="I10" s="13"/>
    </row>
    <row r="11" spans="1:11" ht="25.5" x14ac:dyDescent="0.2">
      <c r="A11" s="14" t="s">
        <v>1348</v>
      </c>
      <c r="B11" s="15" t="s">
        <v>25</v>
      </c>
      <c r="C11" s="22" t="s">
        <v>26</v>
      </c>
      <c r="D11" s="17" t="s">
        <v>12</v>
      </c>
      <c r="E11" s="24">
        <v>3000</v>
      </c>
      <c r="F11" s="42">
        <v>5.45</v>
      </c>
      <c r="G11" s="16">
        <f t="shared" si="0"/>
        <v>5.45</v>
      </c>
      <c r="H11" s="17">
        <f t="shared" si="1"/>
        <v>16350</v>
      </c>
      <c r="I11" s="13"/>
    </row>
    <row r="12" spans="1:11" ht="25.5" x14ac:dyDescent="0.2">
      <c r="A12" s="14" t="s">
        <v>1349</v>
      </c>
      <c r="B12" s="15" t="s">
        <v>27</v>
      </c>
      <c r="C12" s="22" t="s">
        <v>28</v>
      </c>
      <c r="D12" s="17" t="s">
        <v>12</v>
      </c>
      <c r="E12" s="24">
        <v>600</v>
      </c>
      <c r="F12" s="42">
        <v>13.39</v>
      </c>
      <c r="G12" s="16">
        <f t="shared" si="0"/>
        <v>13.39</v>
      </c>
      <c r="H12" s="17">
        <f t="shared" si="1"/>
        <v>8034</v>
      </c>
      <c r="I12" s="13"/>
    </row>
    <row r="13" spans="1:11" ht="25.5" x14ac:dyDescent="0.2">
      <c r="A13" s="14" t="s">
        <v>1350</v>
      </c>
      <c r="B13" s="15" t="s">
        <v>29</v>
      </c>
      <c r="C13" s="22" t="s">
        <v>30</v>
      </c>
      <c r="D13" s="17" t="s">
        <v>31</v>
      </c>
      <c r="E13" s="24">
        <v>1000</v>
      </c>
      <c r="F13" s="42">
        <v>16.170000000000002</v>
      </c>
      <c r="G13" s="16">
        <f t="shared" si="0"/>
        <v>16.170000000000002</v>
      </c>
      <c r="H13" s="17">
        <f t="shared" si="1"/>
        <v>16170</v>
      </c>
      <c r="I13" s="13"/>
    </row>
    <row r="14" spans="1:11" ht="12.75" x14ac:dyDescent="0.2">
      <c r="A14" s="8"/>
      <c r="B14" s="9"/>
      <c r="C14" s="12" t="s">
        <v>32</v>
      </c>
      <c r="D14" s="10"/>
      <c r="E14" s="10"/>
      <c r="F14" s="11"/>
      <c r="G14" s="11"/>
      <c r="H14" s="12"/>
      <c r="I14" s="13"/>
    </row>
    <row r="15" spans="1:11" ht="38.25" x14ac:dyDescent="0.2">
      <c r="A15" s="14" t="s">
        <v>1351</v>
      </c>
      <c r="B15" s="15" t="s">
        <v>33</v>
      </c>
      <c r="C15" s="22" t="s">
        <v>34</v>
      </c>
      <c r="D15" s="17" t="s">
        <v>35</v>
      </c>
      <c r="E15" s="24">
        <v>50</v>
      </c>
      <c r="F15" s="42">
        <v>128.85</v>
      </c>
      <c r="G15" s="16">
        <f t="shared" ref="G15:G72" si="2">F15*(1-$G$731)</f>
        <v>128.85</v>
      </c>
      <c r="H15" s="17">
        <f t="shared" ref="H15:H72" si="3">G15*E15</f>
        <v>6442.5</v>
      </c>
      <c r="I15" s="18"/>
      <c r="K15" s="19"/>
    </row>
    <row r="16" spans="1:11" ht="38.25" x14ac:dyDescent="0.2">
      <c r="A16" s="14" t="s">
        <v>1352</v>
      </c>
      <c r="B16" s="15" t="s">
        <v>36</v>
      </c>
      <c r="C16" s="22" t="s">
        <v>37</v>
      </c>
      <c r="D16" s="17" t="s">
        <v>35</v>
      </c>
      <c r="E16" s="24">
        <v>40</v>
      </c>
      <c r="F16" s="42">
        <v>276.64999999999998</v>
      </c>
      <c r="G16" s="16">
        <f t="shared" si="2"/>
        <v>276.64999999999998</v>
      </c>
      <c r="H16" s="17">
        <f t="shared" si="3"/>
        <v>11066</v>
      </c>
      <c r="I16" s="13"/>
      <c r="K16" s="19"/>
    </row>
    <row r="17" spans="1:11" ht="25.5" x14ac:dyDescent="0.2">
      <c r="A17" s="14" t="s">
        <v>1353</v>
      </c>
      <c r="B17" s="15" t="s">
        <v>38</v>
      </c>
      <c r="C17" s="22" t="s">
        <v>39</v>
      </c>
      <c r="D17" s="17" t="s">
        <v>2077</v>
      </c>
      <c r="E17" s="24">
        <v>500</v>
      </c>
      <c r="F17" s="42">
        <v>9.18</v>
      </c>
      <c r="G17" s="16">
        <f t="shared" si="2"/>
        <v>9.18</v>
      </c>
      <c r="H17" s="17">
        <f t="shared" si="3"/>
        <v>4590</v>
      </c>
      <c r="I17" s="13"/>
    </row>
    <row r="18" spans="1:11" ht="38.25" x14ac:dyDescent="0.2">
      <c r="A18" s="14" t="s">
        <v>1354</v>
      </c>
      <c r="B18" s="15" t="s">
        <v>40</v>
      </c>
      <c r="C18" s="22" t="s">
        <v>41</v>
      </c>
      <c r="D18" s="17" t="s">
        <v>12</v>
      </c>
      <c r="E18" s="24">
        <v>400</v>
      </c>
      <c r="F18" s="42">
        <v>10.43</v>
      </c>
      <c r="G18" s="16">
        <f t="shared" si="2"/>
        <v>10.43</v>
      </c>
      <c r="H18" s="17">
        <f t="shared" si="3"/>
        <v>4172</v>
      </c>
      <c r="I18" s="13"/>
    </row>
    <row r="19" spans="1:11" ht="25.5" x14ac:dyDescent="0.2">
      <c r="A19" s="14" t="s">
        <v>1355</v>
      </c>
      <c r="B19" s="15" t="s">
        <v>42</v>
      </c>
      <c r="C19" s="22" t="s">
        <v>43</v>
      </c>
      <c r="D19" s="17" t="s">
        <v>12</v>
      </c>
      <c r="E19" s="24">
        <v>1000</v>
      </c>
      <c r="F19" s="42">
        <v>35.42</v>
      </c>
      <c r="G19" s="16">
        <f t="shared" si="2"/>
        <v>35.42</v>
      </c>
      <c r="H19" s="17">
        <f t="shared" si="3"/>
        <v>35420</v>
      </c>
      <c r="I19" s="13"/>
    </row>
    <row r="20" spans="1:11" ht="25.5" x14ac:dyDescent="0.2">
      <c r="A20" s="14" t="s">
        <v>1356</v>
      </c>
      <c r="B20" s="15">
        <v>97632</v>
      </c>
      <c r="C20" s="22" t="s">
        <v>44</v>
      </c>
      <c r="D20" s="17" t="s">
        <v>31</v>
      </c>
      <c r="E20" s="24">
        <v>2000</v>
      </c>
      <c r="F20" s="42">
        <v>4.05</v>
      </c>
      <c r="G20" s="16">
        <f t="shared" si="2"/>
        <v>4.05</v>
      </c>
      <c r="H20" s="17">
        <f t="shared" si="3"/>
        <v>8100</v>
      </c>
      <c r="I20" s="13"/>
    </row>
    <row r="21" spans="1:11" ht="38.25" x14ac:dyDescent="0.2">
      <c r="A21" s="14" t="s">
        <v>1357</v>
      </c>
      <c r="B21" s="15" t="s">
        <v>45</v>
      </c>
      <c r="C21" s="22" t="s">
        <v>46</v>
      </c>
      <c r="D21" s="17" t="s">
        <v>12</v>
      </c>
      <c r="E21" s="24">
        <v>1500</v>
      </c>
      <c r="F21" s="42">
        <v>2.63</v>
      </c>
      <c r="G21" s="16">
        <f t="shared" si="2"/>
        <v>2.63</v>
      </c>
      <c r="H21" s="17">
        <f t="shared" si="3"/>
        <v>3945</v>
      </c>
      <c r="I21" s="13"/>
    </row>
    <row r="22" spans="1:11" ht="25.5" x14ac:dyDescent="0.2">
      <c r="A22" s="14" t="s">
        <v>1358</v>
      </c>
      <c r="B22" s="15" t="s">
        <v>47</v>
      </c>
      <c r="C22" s="22" t="s">
        <v>48</v>
      </c>
      <c r="D22" s="17" t="s">
        <v>12</v>
      </c>
      <c r="E22" s="24">
        <v>250</v>
      </c>
      <c r="F22" s="42">
        <v>4.5199999999999996</v>
      </c>
      <c r="G22" s="16">
        <f t="shared" si="2"/>
        <v>4.5199999999999996</v>
      </c>
      <c r="H22" s="17">
        <f t="shared" si="3"/>
        <v>1130</v>
      </c>
      <c r="I22" s="13"/>
    </row>
    <row r="23" spans="1:11" ht="25.5" x14ac:dyDescent="0.2">
      <c r="A23" s="14" t="s">
        <v>1359</v>
      </c>
      <c r="B23" s="15" t="s">
        <v>49</v>
      </c>
      <c r="C23" s="22" t="s">
        <v>50</v>
      </c>
      <c r="D23" s="17" t="s">
        <v>35</v>
      </c>
      <c r="E23" s="24">
        <v>60</v>
      </c>
      <c r="F23" s="42">
        <v>87.8</v>
      </c>
      <c r="G23" s="16">
        <f t="shared" si="2"/>
        <v>87.8</v>
      </c>
      <c r="H23" s="17">
        <f t="shared" si="3"/>
        <v>5268</v>
      </c>
      <c r="I23" s="13"/>
    </row>
    <row r="24" spans="1:11" ht="25.5" x14ac:dyDescent="0.2">
      <c r="A24" s="14" t="s">
        <v>1360</v>
      </c>
      <c r="B24" s="15" t="s">
        <v>51</v>
      </c>
      <c r="C24" s="22" t="s">
        <v>52</v>
      </c>
      <c r="D24" s="17" t="s">
        <v>12</v>
      </c>
      <c r="E24" s="24">
        <v>200</v>
      </c>
      <c r="F24" s="42">
        <v>12.78</v>
      </c>
      <c r="G24" s="16">
        <f t="shared" si="2"/>
        <v>12.78</v>
      </c>
      <c r="H24" s="17">
        <f t="shared" si="3"/>
        <v>2556</v>
      </c>
      <c r="I24" s="13"/>
    </row>
    <row r="25" spans="1:11" ht="25.5" x14ac:dyDescent="0.2">
      <c r="A25" s="14" t="s">
        <v>1361</v>
      </c>
      <c r="B25" s="15" t="s">
        <v>53</v>
      </c>
      <c r="C25" s="22" t="s">
        <v>54</v>
      </c>
      <c r="D25" s="17" t="s">
        <v>12</v>
      </c>
      <c r="E25" s="24">
        <v>200</v>
      </c>
      <c r="F25" s="42">
        <v>60.97</v>
      </c>
      <c r="G25" s="16">
        <f t="shared" si="2"/>
        <v>60.97</v>
      </c>
      <c r="H25" s="17">
        <f t="shared" si="3"/>
        <v>12194</v>
      </c>
      <c r="I25" s="13"/>
      <c r="K25" s="19"/>
    </row>
    <row r="26" spans="1:11" ht="25.5" x14ac:dyDescent="0.2">
      <c r="A26" s="14" t="s">
        <v>1362</v>
      </c>
      <c r="B26" s="15" t="s">
        <v>55</v>
      </c>
      <c r="C26" s="22" t="s">
        <v>56</v>
      </c>
      <c r="D26" s="17" t="s">
        <v>12</v>
      </c>
      <c r="E26" s="24">
        <v>1200</v>
      </c>
      <c r="F26" s="42">
        <v>17.739999999999998</v>
      </c>
      <c r="G26" s="16">
        <f t="shared" si="2"/>
        <v>17.739999999999998</v>
      </c>
      <c r="H26" s="17">
        <f t="shared" si="3"/>
        <v>21288</v>
      </c>
      <c r="I26" s="13"/>
    </row>
    <row r="27" spans="1:11" ht="25.5" x14ac:dyDescent="0.2">
      <c r="A27" s="14" t="s">
        <v>1363</v>
      </c>
      <c r="B27" s="15" t="s">
        <v>57</v>
      </c>
      <c r="C27" s="22" t="s">
        <v>58</v>
      </c>
      <c r="D27" s="17" t="s">
        <v>12</v>
      </c>
      <c r="E27" s="24">
        <v>400</v>
      </c>
      <c r="F27" s="42">
        <v>10.91</v>
      </c>
      <c r="G27" s="16">
        <f t="shared" si="2"/>
        <v>10.91</v>
      </c>
      <c r="H27" s="17">
        <f t="shared" si="3"/>
        <v>4364</v>
      </c>
      <c r="I27" s="18"/>
    </row>
    <row r="28" spans="1:11" ht="25.5" x14ac:dyDescent="0.2">
      <c r="A28" s="14" t="s">
        <v>1364</v>
      </c>
      <c r="B28" s="15" t="s">
        <v>59</v>
      </c>
      <c r="C28" s="22" t="s">
        <v>60</v>
      </c>
      <c r="D28" s="17" t="s">
        <v>12</v>
      </c>
      <c r="E28" s="24">
        <f>100*2</f>
        <v>200</v>
      </c>
      <c r="F28" s="42">
        <v>66.12</v>
      </c>
      <c r="G28" s="16">
        <f t="shared" si="2"/>
        <v>66.12</v>
      </c>
      <c r="H28" s="17">
        <f t="shared" si="3"/>
        <v>13224</v>
      </c>
      <c r="I28" s="13"/>
    </row>
    <row r="29" spans="1:11" ht="25.5" x14ac:dyDescent="0.2">
      <c r="A29" s="14" t="s">
        <v>1365</v>
      </c>
      <c r="B29" s="15">
        <v>102192</v>
      </c>
      <c r="C29" s="22" t="s">
        <v>61</v>
      </c>
      <c r="D29" s="17" t="s">
        <v>2077</v>
      </c>
      <c r="E29" s="24">
        <v>100</v>
      </c>
      <c r="F29" s="42">
        <v>26.21</v>
      </c>
      <c r="G29" s="16">
        <f t="shared" si="2"/>
        <v>26.21</v>
      </c>
      <c r="H29" s="17">
        <f t="shared" si="3"/>
        <v>2621</v>
      </c>
      <c r="I29" s="13"/>
    </row>
    <row r="30" spans="1:11" ht="38.25" x14ac:dyDescent="0.2">
      <c r="A30" s="14" t="s">
        <v>1366</v>
      </c>
      <c r="B30" s="15" t="s">
        <v>62</v>
      </c>
      <c r="C30" s="22" t="s">
        <v>63</v>
      </c>
      <c r="D30" s="17" t="s">
        <v>12</v>
      </c>
      <c r="E30" s="24">
        <v>300</v>
      </c>
      <c r="F30" s="42">
        <v>38.29</v>
      </c>
      <c r="G30" s="16">
        <f t="shared" si="2"/>
        <v>38.29</v>
      </c>
      <c r="H30" s="17">
        <f t="shared" si="3"/>
        <v>11487</v>
      </c>
      <c r="I30" s="13"/>
    </row>
    <row r="31" spans="1:11" ht="25.5" x14ac:dyDescent="0.2">
      <c r="A31" s="14" t="s">
        <v>1367</v>
      </c>
      <c r="B31" s="15" t="s">
        <v>64</v>
      </c>
      <c r="C31" s="22" t="s">
        <v>65</v>
      </c>
      <c r="D31" s="17" t="s">
        <v>12</v>
      </c>
      <c r="E31" s="24">
        <v>200</v>
      </c>
      <c r="F31" s="42">
        <v>117.35</v>
      </c>
      <c r="G31" s="16">
        <f t="shared" si="2"/>
        <v>117.35</v>
      </c>
      <c r="H31" s="17">
        <f t="shared" si="3"/>
        <v>23470</v>
      </c>
      <c r="I31" s="13"/>
    </row>
    <row r="32" spans="1:11" ht="25.5" x14ac:dyDescent="0.2">
      <c r="A32" s="14" t="s">
        <v>1368</v>
      </c>
      <c r="B32" s="15" t="s">
        <v>66</v>
      </c>
      <c r="C32" s="22" t="s">
        <v>67</v>
      </c>
      <c r="D32" s="17" t="s">
        <v>12</v>
      </c>
      <c r="E32" s="24">
        <f>3*2.5*10</f>
        <v>75</v>
      </c>
      <c r="F32" s="42">
        <v>17.11</v>
      </c>
      <c r="G32" s="16">
        <f t="shared" si="2"/>
        <v>17.11</v>
      </c>
      <c r="H32" s="17">
        <f t="shared" si="3"/>
        <v>1283.25</v>
      </c>
      <c r="I32" s="18"/>
    </row>
    <row r="33" spans="1:9" ht="25.5" x14ac:dyDescent="0.2">
      <c r="A33" s="14" t="s">
        <v>1369</v>
      </c>
      <c r="B33" s="15" t="s">
        <v>68</v>
      </c>
      <c r="C33" s="22" t="s">
        <v>69</v>
      </c>
      <c r="D33" s="17" t="s">
        <v>12</v>
      </c>
      <c r="E33" s="24">
        <v>80</v>
      </c>
      <c r="F33" s="42">
        <v>14.82</v>
      </c>
      <c r="G33" s="16">
        <f t="shared" si="2"/>
        <v>14.82</v>
      </c>
      <c r="H33" s="17">
        <f t="shared" si="3"/>
        <v>1185.5999999999999</v>
      </c>
      <c r="I33" s="13"/>
    </row>
    <row r="34" spans="1:9" ht="25.5" x14ac:dyDescent="0.2">
      <c r="A34" s="14" t="s">
        <v>1370</v>
      </c>
      <c r="B34" s="15" t="s">
        <v>70</v>
      </c>
      <c r="C34" s="22" t="s">
        <v>71</v>
      </c>
      <c r="D34" s="17" t="s">
        <v>12</v>
      </c>
      <c r="E34" s="24">
        <v>60</v>
      </c>
      <c r="F34" s="42">
        <v>33.06</v>
      </c>
      <c r="G34" s="16">
        <f t="shared" si="2"/>
        <v>33.06</v>
      </c>
      <c r="H34" s="17">
        <f t="shared" si="3"/>
        <v>1983.6</v>
      </c>
      <c r="I34" s="13"/>
    </row>
    <row r="35" spans="1:9" ht="25.5" x14ac:dyDescent="0.2">
      <c r="A35" s="14" t="s">
        <v>1371</v>
      </c>
      <c r="B35" s="15" t="s">
        <v>72</v>
      </c>
      <c r="C35" s="22" t="s">
        <v>73</v>
      </c>
      <c r="D35" s="17" t="s">
        <v>2077</v>
      </c>
      <c r="E35" s="24">
        <v>70</v>
      </c>
      <c r="F35" s="42">
        <v>114.02</v>
      </c>
      <c r="G35" s="16">
        <f t="shared" si="2"/>
        <v>114.02</v>
      </c>
      <c r="H35" s="17">
        <f t="shared" si="3"/>
        <v>7981.4</v>
      </c>
      <c r="I35" s="13"/>
    </row>
    <row r="36" spans="1:9" ht="25.5" x14ac:dyDescent="0.2">
      <c r="A36" s="14" t="s">
        <v>1372</v>
      </c>
      <c r="B36" s="15" t="s">
        <v>74</v>
      </c>
      <c r="C36" s="22" t="s">
        <v>75</v>
      </c>
      <c r="D36" s="17" t="s">
        <v>12</v>
      </c>
      <c r="E36" s="24">
        <f>2*60</f>
        <v>120</v>
      </c>
      <c r="F36" s="42">
        <v>67.239999999999995</v>
      </c>
      <c r="G36" s="16">
        <f t="shared" si="2"/>
        <v>67.239999999999995</v>
      </c>
      <c r="H36" s="17">
        <f t="shared" si="3"/>
        <v>8068.8</v>
      </c>
      <c r="I36" s="13"/>
    </row>
    <row r="37" spans="1:9" ht="25.5" x14ac:dyDescent="0.2">
      <c r="A37" s="14" t="s">
        <v>1373</v>
      </c>
      <c r="B37" s="15" t="s">
        <v>76</v>
      </c>
      <c r="C37" s="22" t="s">
        <v>77</v>
      </c>
      <c r="D37" s="17" t="s">
        <v>2077</v>
      </c>
      <c r="E37" s="24">
        <v>300</v>
      </c>
      <c r="F37" s="42">
        <v>5.25</v>
      </c>
      <c r="G37" s="16">
        <f t="shared" si="2"/>
        <v>5.25</v>
      </c>
      <c r="H37" s="17">
        <f t="shared" si="3"/>
        <v>1575</v>
      </c>
      <c r="I37" s="13"/>
    </row>
    <row r="38" spans="1:9" ht="25.5" x14ac:dyDescent="0.2">
      <c r="A38" s="14" t="s">
        <v>1374</v>
      </c>
      <c r="B38" s="15" t="s">
        <v>78</v>
      </c>
      <c r="C38" s="22" t="s">
        <v>79</v>
      </c>
      <c r="D38" s="17" t="s">
        <v>9</v>
      </c>
      <c r="E38" s="24">
        <v>10</v>
      </c>
      <c r="F38" s="42">
        <v>109.69</v>
      </c>
      <c r="G38" s="16">
        <f t="shared" si="2"/>
        <v>109.69</v>
      </c>
      <c r="H38" s="17">
        <f t="shared" si="3"/>
        <v>1096.9000000000001</v>
      </c>
      <c r="I38" s="13"/>
    </row>
    <row r="39" spans="1:9" ht="25.5" x14ac:dyDescent="0.2">
      <c r="A39" s="14" t="s">
        <v>1375</v>
      </c>
      <c r="B39" s="15" t="s">
        <v>80</v>
      </c>
      <c r="C39" s="22" t="s">
        <v>81</v>
      </c>
      <c r="D39" s="17" t="s">
        <v>12</v>
      </c>
      <c r="E39" s="24">
        <v>250</v>
      </c>
      <c r="F39" s="42">
        <v>53.21</v>
      </c>
      <c r="G39" s="16">
        <f t="shared" si="2"/>
        <v>53.21</v>
      </c>
      <c r="H39" s="17">
        <f t="shared" si="3"/>
        <v>13302.5</v>
      </c>
      <c r="I39" s="13"/>
    </row>
    <row r="40" spans="1:9" ht="38.25" x14ac:dyDescent="0.2">
      <c r="A40" s="14" t="s">
        <v>1376</v>
      </c>
      <c r="B40" s="15" t="s">
        <v>82</v>
      </c>
      <c r="C40" s="22" t="s">
        <v>83</v>
      </c>
      <c r="D40" s="17" t="s">
        <v>9</v>
      </c>
      <c r="E40" s="24">
        <v>15</v>
      </c>
      <c r="F40" s="42">
        <v>21.02</v>
      </c>
      <c r="G40" s="16">
        <f t="shared" si="2"/>
        <v>21.02</v>
      </c>
      <c r="H40" s="17">
        <f t="shared" si="3"/>
        <v>315.3</v>
      </c>
      <c r="I40" s="13"/>
    </row>
    <row r="41" spans="1:9" ht="25.5" x14ac:dyDescent="0.2">
      <c r="A41" s="14" t="s">
        <v>1377</v>
      </c>
      <c r="B41" s="15" t="s">
        <v>84</v>
      </c>
      <c r="C41" s="22" t="s">
        <v>85</v>
      </c>
      <c r="D41" s="17" t="s">
        <v>86</v>
      </c>
      <c r="E41" s="24">
        <v>60</v>
      </c>
      <c r="F41" s="42">
        <v>28.21</v>
      </c>
      <c r="G41" s="16">
        <f t="shared" si="2"/>
        <v>28.21</v>
      </c>
      <c r="H41" s="17">
        <f t="shared" si="3"/>
        <v>1692.6</v>
      </c>
      <c r="I41" s="13"/>
    </row>
    <row r="42" spans="1:9" ht="25.5" x14ac:dyDescent="0.2">
      <c r="A42" s="14" t="s">
        <v>1378</v>
      </c>
      <c r="B42" s="15" t="s">
        <v>87</v>
      </c>
      <c r="C42" s="22" t="s">
        <v>88</v>
      </c>
      <c r="D42" s="17" t="s">
        <v>9</v>
      </c>
      <c r="E42" s="24">
        <v>100</v>
      </c>
      <c r="F42" s="42">
        <v>14.3</v>
      </c>
      <c r="G42" s="16">
        <f t="shared" si="2"/>
        <v>14.3</v>
      </c>
      <c r="H42" s="17">
        <f t="shared" si="3"/>
        <v>1430</v>
      </c>
      <c r="I42" s="13"/>
    </row>
    <row r="43" spans="1:9" ht="25.5" x14ac:dyDescent="0.2">
      <c r="A43" s="14" t="s">
        <v>1379</v>
      </c>
      <c r="B43" s="15" t="s">
        <v>89</v>
      </c>
      <c r="C43" s="22" t="s">
        <v>90</v>
      </c>
      <c r="D43" s="17" t="s">
        <v>9</v>
      </c>
      <c r="E43" s="24">
        <v>60</v>
      </c>
      <c r="F43" s="42">
        <v>13.67</v>
      </c>
      <c r="G43" s="16">
        <f t="shared" si="2"/>
        <v>13.67</v>
      </c>
      <c r="H43" s="17">
        <f t="shared" si="3"/>
        <v>820.2</v>
      </c>
      <c r="I43" s="1"/>
    </row>
    <row r="44" spans="1:9" ht="25.5" x14ac:dyDescent="0.2">
      <c r="A44" s="14" t="s">
        <v>1380</v>
      </c>
      <c r="B44" s="15" t="s">
        <v>91</v>
      </c>
      <c r="C44" s="22" t="s">
        <v>92</v>
      </c>
      <c r="D44" s="17" t="s">
        <v>9</v>
      </c>
      <c r="E44" s="24">
        <f>12*6</f>
        <v>72</v>
      </c>
      <c r="F44" s="42">
        <v>2.4500000000000002</v>
      </c>
      <c r="G44" s="16">
        <f t="shared" si="2"/>
        <v>2.4500000000000002</v>
      </c>
      <c r="H44" s="17">
        <f t="shared" si="3"/>
        <v>176.4</v>
      </c>
      <c r="I44" s="1"/>
    </row>
    <row r="45" spans="1:9" ht="38.25" x14ac:dyDescent="0.2">
      <c r="A45" s="14" t="s">
        <v>1381</v>
      </c>
      <c r="B45" s="15" t="s">
        <v>93</v>
      </c>
      <c r="C45" s="22" t="s">
        <v>94</v>
      </c>
      <c r="D45" s="17" t="s">
        <v>9</v>
      </c>
      <c r="E45" s="24">
        <v>40</v>
      </c>
      <c r="F45" s="42">
        <v>14.3</v>
      </c>
      <c r="G45" s="16">
        <f t="shared" si="2"/>
        <v>14.3</v>
      </c>
      <c r="H45" s="17">
        <f t="shared" si="3"/>
        <v>572</v>
      </c>
      <c r="I45" s="1"/>
    </row>
    <row r="46" spans="1:9" ht="25.5" x14ac:dyDescent="0.2">
      <c r="A46" s="14" t="s">
        <v>1382</v>
      </c>
      <c r="B46" s="15" t="s">
        <v>95</v>
      </c>
      <c r="C46" s="22" t="s">
        <v>96</v>
      </c>
      <c r="D46" s="17" t="s">
        <v>9</v>
      </c>
      <c r="E46" s="24">
        <v>60</v>
      </c>
      <c r="F46" s="42">
        <v>11.4</v>
      </c>
      <c r="G46" s="16">
        <f t="shared" si="2"/>
        <v>11.4</v>
      </c>
      <c r="H46" s="17">
        <f t="shared" si="3"/>
        <v>684</v>
      </c>
      <c r="I46" s="1"/>
    </row>
    <row r="47" spans="1:9" ht="25.5" x14ac:dyDescent="0.2">
      <c r="A47" s="14" t="s">
        <v>1383</v>
      </c>
      <c r="B47" s="15" t="s">
        <v>97</v>
      </c>
      <c r="C47" s="22" t="s">
        <v>98</v>
      </c>
      <c r="D47" s="17" t="s">
        <v>12</v>
      </c>
      <c r="E47" s="24">
        <v>30</v>
      </c>
      <c r="F47" s="42">
        <v>39.5</v>
      </c>
      <c r="G47" s="16">
        <f t="shared" si="2"/>
        <v>39.5</v>
      </c>
      <c r="H47" s="17">
        <f t="shared" si="3"/>
        <v>1185</v>
      </c>
      <c r="I47" s="20"/>
    </row>
    <row r="48" spans="1:9" ht="38.25" x14ac:dyDescent="0.2">
      <c r="A48" s="14" t="s">
        <v>1384</v>
      </c>
      <c r="B48" s="15">
        <v>97662</v>
      </c>
      <c r="C48" s="22" t="s">
        <v>99</v>
      </c>
      <c r="D48" s="17" t="s">
        <v>31</v>
      </c>
      <c r="E48" s="24">
        <v>1000</v>
      </c>
      <c r="F48" s="42">
        <v>0.54</v>
      </c>
      <c r="G48" s="16">
        <f t="shared" si="2"/>
        <v>0.54</v>
      </c>
      <c r="H48" s="17">
        <f t="shared" si="3"/>
        <v>540</v>
      </c>
      <c r="I48" s="1"/>
    </row>
    <row r="49" spans="1:9" ht="25.5" x14ac:dyDescent="0.2">
      <c r="A49" s="14" t="s">
        <v>1385</v>
      </c>
      <c r="B49" s="15" t="s">
        <v>100</v>
      </c>
      <c r="C49" s="22" t="s">
        <v>101</v>
      </c>
      <c r="D49" s="17" t="s">
        <v>9</v>
      </c>
      <c r="E49" s="24">
        <v>20</v>
      </c>
      <c r="F49" s="42">
        <v>31.91</v>
      </c>
      <c r="G49" s="16">
        <f t="shared" si="2"/>
        <v>31.91</v>
      </c>
      <c r="H49" s="17">
        <f t="shared" si="3"/>
        <v>638.20000000000005</v>
      </c>
      <c r="I49" s="1"/>
    </row>
    <row r="50" spans="1:9" ht="25.5" x14ac:dyDescent="0.2">
      <c r="A50" s="14" t="s">
        <v>1386</v>
      </c>
      <c r="B50" s="15" t="s">
        <v>102</v>
      </c>
      <c r="C50" s="22" t="s">
        <v>103</v>
      </c>
      <c r="D50" s="17" t="s">
        <v>9</v>
      </c>
      <c r="E50" s="24">
        <v>6</v>
      </c>
      <c r="F50" s="42">
        <v>75.06</v>
      </c>
      <c r="G50" s="16">
        <f t="shared" si="2"/>
        <v>75.06</v>
      </c>
      <c r="H50" s="17">
        <f t="shared" si="3"/>
        <v>450.36</v>
      </c>
      <c r="I50" s="1"/>
    </row>
    <row r="51" spans="1:9" ht="25.5" x14ac:dyDescent="0.2">
      <c r="A51" s="14" t="s">
        <v>1387</v>
      </c>
      <c r="B51" s="15" t="s">
        <v>104</v>
      </c>
      <c r="C51" s="22" t="s">
        <v>105</v>
      </c>
      <c r="D51" s="17" t="s">
        <v>9</v>
      </c>
      <c r="E51" s="24">
        <v>250</v>
      </c>
      <c r="F51" s="42">
        <v>113.38</v>
      </c>
      <c r="G51" s="16">
        <f t="shared" si="2"/>
        <v>113.38</v>
      </c>
      <c r="H51" s="17">
        <f t="shared" si="3"/>
        <v>28345</v>
      </c>
      <c r="I51" s="1"/>
    </row>
    <row r="52" spans="1:9" ht="38.25" x14ac:dyDescent="0.2">
      <c r="A52" s="14" t="s">
        <v>1388</v>
      </c>
      <c r="B52" s="15" t="s">
        <v>106</v>
      </c>
      <c r="C52" s="22" t="s">
        <v>107</v>
      </c>
      <c r="D52" s="17" t="s">
        <v>9</v>
      </c>
      <c r="E52" s="24">
        <v>80</v>
      </c>
      <c r="F52" s="42">
        <v>1.04</v>
      </c>
      <c r="G52" s="16">
        <f t="shared" si="2"/>
        <v>1.04</v>
      </c>
      <c r="H52" s="17">
        <f t="shared" si="3"/>
        <v>83.2</v>
      </c>
      <c r="I52" s="1"/>
    </row>
    <row r="53" spans="1:9" ht="38.25" x14ac:dyDescent="0.2">
      <c r="A53" s="14" t="s">
        <v>1389</v>
      </c>
      <c r="B53" s="15" t="s">
        <v>108</v>
      </c>
      <c r="C53" s="22" t="s">
        <v>109</v>
      </c>
      <c r="D53" s="17" t="s">
        <v>31</v>
      </c>
      <c r="E53" s="24">
        <v>3000</v>
      </c>
      <c r="F53" s="42">
        <v>0.61</v>
      </c>
      <c r="G53" s="16">
        <f t="shared" si="2"/>
        <v>0.61</v>
      </c>
      <c r="H53" s="17">
        <f t="shared" si="3"/>
        <v>1830</v>
      </c>
      <c r="I53" s="1"/>
    </row>
    <row r="54" spans="1:9" ht="25.5" x14ac:dyDescent="0.2">
      <c r="A54" s="14" t="s">
        <v>1390</v>
      </c>
      <c r="B54" s="15" t="s">
        <v>110</v>
      </c>
      <c r="C54" s="22" t="s">
        <v>111</v>
      </c>
      <c r="D54" s="17" t="s">
        <v>9</v>
      </c>
      <c r="E54" s="24">
        <v>12</v>
      </c>
      <c r="F54" s="42">
        <v>79.14</v>
      </c>
      <c r="G54" s="16">
        <f t="shared" si="2"/>
        <v>79.14</v>
      </c>
      <c r="H54" s="17">
        <f t="shared" si="3"/>
        <v>949.68</v>
      </c>
      <c r="I54" s="21"/>
    </row>
    <row r="55" spans="1:9" ht="25.5" x14ac:dyDescent="0.2">
      <c r="A55" s="14" t="s">
        <v>1391</v>
      </c>
      <c r="B55" s="15" t="s">
        <v>112</v>
      </c>
      <c r="C55" s="22" t="s">
        <v>113</v>
      </c>
      <c r="D55" s="17" t="s">
        <v>31</v>
      </c>
      <c r="E55" s="24">
        <v>2000</v>
      </c>
      <c r="F55" s="42">
        <v>9.23</v>
      </c>
      <c r="G55" s="16">
        <f t="shared" si="2"/>
        <v>9.23</v>
      </c>
      <c r="H55" s="17">
        <f t="shared" si="3"/>
        <v>18460</v>
      </c>
      <c r="I55" s="1"/>
    </row>
    <row r="56" spans="1:9" ht="25.5" x14ac:dyDescent="0.2">
      <c r="A56" s="14" t="s">
        <v>1392</v>
      </c>
      <c r="B56" s="15" t="s">
        <v>114</v>
      </c>
      <c r="C56" s="22" t="s">
        <v>115</v>
      </c>
      <c r="D56" s="17" t="s">
        <v>31</v>
      </c>
      <c r="E56" s="24">
        <v>800</v>
      </c>
      <c r="F56" s="42">
        <v>4.62</v>
      </c>
      <c r="G56" s="16">
        <f t="shared" si="2"/>
        <v>4.62</v>
      </c>
      <c r="H56" s="17">
        <f t="shared" si="3"/>
        <v>3696</v>
      </c>
      <c r="I56" s="1"/>
    </row>
    <row r="57" spans="1:9" ht="25.5" x14ac:dyDescent="0.2">
      <c r="A57" s="14" t="s">
        <v>1393</v>
      </c>
      <c r="B57" s="15" t="s">
        <v>116</v>
      </c>
      <c r="C57" s="22" t="s">
        <v>117</v>
      </c>
      <c r="D57" s="17" t="s">
        <v>31</v>
      </c>
      <c r="E57" s="24">
        <v>800</v>
      </c>
      <c r="F57" s="42">
        <v>4.62</v>
      </c>
      <c r="G57" s="16">
        <f t="shared" si="2"/>
        <v>4.62</v>
      </c>
      <c r="H57" s="17">
        <f t="shared" si="3"/>
        <v>3696</v>
      </c>
      <c r="I57" s="1"/>
    </row>
    <row r="58" spans="1:9" ht="25.5" x14ac:dyDescent="0.2">
      <c r="A58" s="14" t="s">
        <v>1394</v>
      </c>
      <c r="B58" s="15" t="s">
        <v>118</v>
      </c>
      <c r="C58" s="22" t="s">
        <v>119</v>
      </c>
      <c r="D58" s="17" t="s">
        <v>31</v>
      </c>
      <c r="E58" s="24">
        <v>150</v>
      </c>
      <c r="F58" s="42">
        <v>14.57</v>
      </c>
      <c r="G58" s="16">
        <f t="shared" si="2"/>
        <v>14.57</v>
      </c>
      <c r="H58" s="17">
        <f t="shared" si="3"/>
        <v>2185.5</v>
      </c>
      <c r="I58" s="1"/>
    </row>
    <row r="59" spans="1:9" ht="25.5" x14ac:dyDescent="0.2">
      <c r="A59" s="14" t="s">
        <v>1395</v>
      </c>
      <c r="B59" s="15" t="s">
        <v>120</v>
      </c>
      <c r="C59" s="22" t="s">
        <v>121</v>
      </c>
      <c r="D59" s="17" t="s">
        <v>31</v>
      </c>
      <c r="E59" s="24">
        <v>60</v>
      </c>
      <c r="F59" s="42">
        <v>17.52</v>
      </c>
      <c r="G59" s="16">
        <f t="shared" si="2"/>
        <v>17.52</v>
      </c>
      <c r="H59" s="17">
        <f t="shared" si="3"/>
        <v>1051.2</v>
      </c>
      <c r="I59" s="1"/>
    </row>
    <row r="60" spans="1:9" ht="38.25" x14ac:dyDescent="0.2">
      <c r="A60" s="14" t="s">
        <v>1396</v>
      </c>
      <c r="B60" s="15" t="s">
        <v>122</v>
      </c>
      <c r="C60" s="22" t="s">
        <v>123</v>
      </c>
      <c r="D60" s="17" t="s">
        <v>12</v>
      </c>
      <c r="E60" s="24">
        <v>100</v>
      </c>
      <c r="F60" s="42">
        <v>44.82</v>
      </c>
      <c r="G60" s="16">
        <f t="shared" si="2"/>
        <v>44.82</v>
      </c>
      <c r="H60" s="17">
        <f t="shared" si="3"/>
        <v>4482</v>
      </c>
      <c r="I60" s="1"/>
    </row>
    <row r="61" spans="1:9" ht="38.25" x14ac:dyDescent="0.2">
      <c r="A61" s="14" t="s">
        <v>1397</v>
      </c>
      <c r="B61" s="15" t="s">
        <v>124</v>
      </c>
      <c r="C61" s="22" t="s">
        <v>125</v>
      </c>
      <c r="D61" s="17" t="s">
        <v>12</v>
      </c>
      <c r="E61" s="24">
        <v>800</v>
      </c>
      <c r="F61" s="42">
        <v>25.13</v>
      </c>
      <c r="G61" s="16">
        <f t="shared" si="2"/>
        <v>25.13</v>
      </c>
      <c r="H61" s="17">
        <f t="shared" si="3"/>
        <v>20104</v>
      </c>
      <c r="I61" s="1"/>
    </row>
    <row r="62" spans="1:9" ht="25.5" x14ac:dyDescent="0.2">
      <c r="A62" s="14" t="s">
        <v>1398</v>
      </c>
      <c r="B62" s="15" t="s">
        <v>126</v>
      </c>
      <c r="C62" s="22" t="s">
        <v>127</v>
      </c>
      <c r="D62" s="17" t="s">
        <v>12</v>
      </c>
      <c r="E62" s="24">
        <v>100</v>
      </c>
      <c r="F62" s="42">
        <v>36.07</v>
      </c>
      <c r="G62" s="16">
        <f t="shared" si="2"/>
        <v>36.07</v>
      </c>
      <c r="H62" s="17">
        <f t="shared" si="3"/>
        <v>3607</v>
      </c>
      <c r="I62" s="1"/>
    </row>
    <row r="63" spans="1:9" ht="12.75" x14ac:dyDescent="0.2">
      <c r="A63" s="14" t="s">
        <v>1399</v>
      </c>
      <c r="B63" s="15" t="s">
        <v>128</v>
      </c>
      <c r="C63" s="22" t="s">
        <v>129</v>
      </c>
      <c r="D63" s="17" t="s">
        <v>31</v>
      </c>
      <c r="E63" s="24">
        <v>200</v>
      </c>
      <c r="F63" s="42">
        <v>27.08</v>
      </c>
      <c r="G63" s="16">
        <f t="shared" si="2"/>
        <v>27.08</v>
      </c>
      <c r="H63" s="17">
        <f t="shared" si="3"/>
        <v>5416</v>
      </c>
      <c r="I63" s="1"/>
    </row>
    <row r="64" spans="1:9" ht="25.5" x14ac:dyDescent="0.2">
      <c r="A64" s="14" t="s">
        <v>1400</v>
      </c>
      <c r="B64" s="15" t="s">
        <v>130</v>
      </c>
      <c r="C64" s="22" t="s">
        <v>131</v>
      </c>
      <c r="D64" s="17" t="s">
        <v>9</v>
      </c>
      <c r="E64" s="24">
        <v>6</v>
      </c>
      <c r="F64" s="42">
        <v>81.150000000000006</v>
      </c>
      <c r="G64" s="16">
        <f t="shared" si="2"/>
        <v>81.150000000000006</v>
      </c>
      <c r="H64" s="17">
        <f t="shared" si="3"/>
        <v>486.9</v>
      </c>
      <c r="I64" s="1"/>
    </row>
    <row r="65" spans="1:9" ht="25.5" x14ac:dyDescent="0.2">
      <c r="A65" s="14" t="s">
        <v>1401</v>
      </c>
      <c r="B65" s="15" t="s">
        <v>132</v>
      </c>
      <c r="C65" s="22" t="s">
        <v>133</v>
      </c>
      <c r="D65" s="17" t="s">
        <v>12</v>
      </c>
      <c r="E65" s="24">
        <v>300</v>
      </c>
      <c r="F65" s="42">
        <v>16.75</v>
      </c>
      <c r="G65" s="16">
        <f t="shared" si="2"/>
        <v>16.75</v>
      </c>
      <c r="H65" s="17">
        <f t="shared" si="3"/>
        <v>5025</v>
      </c>
      <c r="I65" s="1"/>
    </row>
    <row r="66" spans="1:9" ht="25.5" x14ac:dyDescent="0.2">
      <c r="A66" s="14" t="s">
        <v>1402</v>
      </c>
      <c r="B66" s="15" t="s">
        <v>134</v>
      </c>
      <c r="C66" s="22" t="s">
        <v>135</v>
      </c>
      <c r="D66" s="17" t="s">
        <v>12</v>
      </c>
      <c r="E66" s="24">
        <v>850</v>
      </c>
      <c r="F66" s="42">
        <v>12.88</v>
      </c>
      <c r="G66" s="16">
        <f t="shared" si="2"/>
        <v>12.88</v>
      </c>
      <c r="H66" s="17">
        <f t="shared" si="3"/>
        <v>10948</v>
      </c>
      <c r="I66" s="1"/>
    </row>
    <row r="67" spans="1:9" ht="25.5" x14ac:dyDescent="0.2">
      <c r="A67" s="14" t="s">
        <v>1403</v>
      </c>
      <c r="B67" s="15" t="s">
        <v>136</v>
      </c>
      <c r="C67" s="22" t="s">
        <v>137</v>
      </c>
      <c r="D67" s="17" t="s">
        <v>12</v>
      </c>
      <c r="E67" s="24">
        <v>80</v>
      </c>
      <c r="F67" s="42">
        <v>5.28</v>
      </c>
      <c r="G67" s="16">
        <f t="shared" si="2"/>
        <v>5.28</v>
      </c>
      <c r="H67" s="17">
        <f t="shared" si="3"/>
        <v>422.4</v>
      </c>
      <c r="I67" s="1"/>
    </row>
    <row r="68" spans="1:9" ht="25.5" x14ac:dyDescent="0.2">
      <c r="A68" s="14" t="s">
        <v>1404</v>
      </c>
      <c r="B68" s="15" t="s">
        <v>138</v>
      </c>
      <c r="C68" s="22" t="s">
        <v>139</v>
      </c>
      <c r="D68" s="17" t="s">
        <v>12</v>
      </c>
      <c r="E68" s="24">
        <v>250</v>
      </c>
      <c r="F68" s="42">
        <v>38</v>
      </c>
      <c r="G68" s="16">
        <f t="shared" si="2"/>
        <v>38</v>
      </c>
      <c r="H68" s="17">
        <f t="shared" si="3"/>
        <v>9500</v>
      </c>
      <c r="I68" s="1"/>
    </row>
    <row r="69" spans="1:9" ht="38.25" x14ac:dyDescent="0.2">
      <c r="A69" s="14" t="s">
        <v>1405</v>
      </c>
      <c r="B69" s="15" t="s">
        <v>140</v>
      </c>
      <c r="C69" s="22" t="s">
        <v>141</v>
      </c>
      <c r="D69" s="17" t="s">
        <v>12</v>
      </c>
      <c r="E69" s="24">
        <v>1500</v>
      </c>
      <c r="F69" s="42">
        <v>5.5</v>
      </c>
      <c r="G69" s="16">
        <f t="shared" si="2"/>
        <v>5.5</v>
      </c>
      <c r="H69" s="17">
        <f t="shared" si="3"/>
        <v>8250</v>
      </c>
      <c r="I69" s="1"/>
    </row>
    <row r="70" spans="1:9" ht="25.5" x14ac:dyDescent="0.2">
      <c r="A70" s="14" t="s">
        <v>1406</v>
      </c>
      <c r="B70" s="15" t="s">
        <v>142</v>
      </c>
      <c r="C70" s="22" t="s">
        <v>143</v>
      </c>
      <c r="D70" s="17" t="s">
        <v>31</v>
      </c>
      <c r="E70" s="24">
        <v>1200</v>
      </c>
      <c r="F70" s="42">
        <v>7.13</v>
      </c>
      <c r="G70" s="16">
        <f t="shared" si="2"/>
        <v>7.13</v>
      </c>
      <c r="H70" s="17">
        <f t="shared" si="3"/>
        <v>8556</v>
      </c>
      <c r="I70" s="1"/>
    </row>
    <row r="71" spans="1:9" ht="25.5" x14ac:dyDescent="0.2">
      <c r="A71" s="14" t="s">
        <v>1407</v>
      </c>
      <c r="B71" s="15" t="s">
        <v>144</v>
      </c>
      <c r="C71" s="22" t="s">
        <v>145</v>
      </c>
      <c r="D71" s="17" t="s">
        <v>9</v>
      </c>
      <c r="E71" s="24">
        <v>2</v>
      </c>
      <c r="F71" s="42">
        <v>153.13</v>
      </c>
      <c r="G71" s="16">
        <f t="shared" si="2"/>
        <v>153.13</v>
      </c>
      <c r="H71" s="17">
        <f t="shared" si="3"/>
        <v>306.26</v>
      </c>
      <c r="I71" s="1"/>
    </row>
    <row r="72" spans="1:9" ht="38.25" x14ac:dyDescent="0.2">
      <c r="A72" s="14" t="s">
        <v>1408</v>
      </c>
      <c r="B72" s="15" t="s">
        <v>146</v>
      </c>
      <c r="C72" s="22" t="s">
        <v>147</v>
      </c>
      <c r="D72" s="17" t="s">
        <v>31</v>
      </c>
      <c r="E72" s="24">
        <v>80</v>
      </c>
      <c r="F72" s="42">
        <v>25.05</v>
      </c>
      <c r="G72" s="16">
        <f t="shared" si="2"/>
        <v>25.05</v>
      </c>
      <c r="H72" s="17">
        <f t="shared" si="3"/>
        <v>2004</v>
      </c>
      <c r="I72" s="1"/>
    </row>
    <row r="73" spans="1:9" ht="12.75" x14ac:dyDescent="0.2">
      <c r="A73" s="8"/>
      <c r="B73" s="9"/>
      <c r="C73" s="12" t="s">
        <v>148</v>
      </c>
      <c r="D73" s="10"/>
      <c r="E73" s="10"/>
      <c r="F73" s="11"/>
      <c r="G73" s="11"/>
      <c r="H73" s="12"/>
      <c r="I73" s="1"/>
    </row>
    <row r="74" spans="1:9" ht="51" x14ac:dyDescent="0.2">
      <c r="A74" s="14" t="s">
        <v>1409</v>
      </c>
      <c r="B74" s="15" t="s">
        <v>149</v>
      </c>
      <c r="C74" s="22" t="s">
        <v>150</v>
      </c>
      <c r="D74" s="17" t="s">
        <v>12</v>
      </c>
      <c r="E74" s="24">
        <v>600</v>
      </c>
      <c r="F74" s="42">
        <v>120.33</v>
      </c>
      <c r="G74" s="16">
        <f t="shared" ref="G74:G119" si="4">F74*(1-$G$731)</f>
        <v>120.33</v>
      </c>
      <c r="H74" s="17">
        <f t="shared" ref="H74:H119" si="5">G74*E74</f>
        <v>72198</v>
      </c>
      <c r="I74" s="1"/>
    </row>
    <row r="75" spans="1:9" ht="38.25" x14ac:dyDescent="0.2">
      <c r="A75" s="14" t="s">
        <v>1410</v>
      </c>
      <c r="B75" s="15" t="s">
        <v>151</v>
      </c>
      <c r="C75" s="22" t="s">
        <v>152</v>
      </c>
      <c r="D75" s="17" t="s">
        <v>12</v>
      </c>
      <c r="E75" s="24">
        <v>400</v>
      </c>
      <c r="F75" s="42">
        <v>194.42</v>
      </c>
      <c r="G75" s="16">
        <f t="shared" si="4"/>
        <v>194.42</v>
      </c>
      <c r="H75" s="17">
        <f t="shared" si="5"/>
        <v>77768</v>
      </c>
      <c r="I75" s="1"/>
    </row>
    <row r="76" spans="1:9" ht="25.5" x14ac:dyDescent="0.2">
      <c r="A76" s="14" t="s">
        <v>1411</v>
      </c>
      <c r="B76" s="15" t="s">
        <v>153</v>
      </c>
      <c r="C76" s="22" t="s">
        <v>154</v>
      </c>
      <c r="D76" s="17" t="s">
        <v>31</v>
      </c>
      <c r="E76" s="24">
        <v>45</v>
      </c>
      <c r="F76" s="42">
        <v>126.64</v>
      </c>
      <c r="G76" s="16">
        <f t="shared" si="4"/>
        <v>126.64</v>
      </c>
      <c r="H76" s="17">
        <f t="shared" si="5"/>
        <v>5698.8</v>
      </c>
      <c r="I76" s="1"/>
    </row>
    <row r="77" spans="1:9" ht="25.5" x14ac:dyDescent="0.2">
      <c r="A77" s="14" t="s">
        <v>1412</v>
      </c>
      <c r="B77" s="15" t="s">
        <v>155</v>
      </c>
      <c r="C77" s="22" t="s">
        <v>156</v>
      </c>
      <c r="D77" s="17" t="s">
        <v>31</v>
      </c>
      <c r="E77" s="24">
        <v>45</v>
      </c>
      <c r="F77" s="42">
        <v>143.22</v>
      </c>
      <c r="G77" s="16">
        <f t="shared" si="4"/>
        <v>143.22</v>
      </c>
      <c r="H77" s="17">
        <f t="shared" si="5"/>
        <v>6444.9</v>
      </c>
      <c r="I77" s="1"/>
    </row>
    <row r="78" spans="1:9" ht="25.5" x14ac:dyDescent="0.2">
      <c r="A78" s="14" t="s">
        <v>1413</v>
      </c>
      <c r="B78" s="15" t="s">
        <v>157</v>
      </c>
      <c r="C78" s="22" t="s">
        <v>158</v>
      </c>
      <c r="D78" s="17" t="s">
        <v>31</v>
      </c>
      <c r="E78" s="24">
        <v>45</v>
      </c>
      <c r="F78" s="42">
        <v>144</v>
      </c>
      <c r="G78" s="16">
        <f t="shared" si="4"/>
        <v>144</v>
      </c>
      <c r="H78" s="17">
        <f t="shared" si="5"/>
        <v>6480</v>
      </c>
      <c r="I78" s="1"/>
    </row>
    <row r="79" spans="1:9" ht="25.5" x14ac:dyDescent="0.2">
      <c r="A79" s="14" t="s">
        <v>1414</v>
      </c>
      <c r="B79" s="15" t="s">
        <v>159</v>
      </c>
      <c r="C79" s="22" t="s">
        <v>160</v>
      </c>
      <c r="D79" s="17" t="s">
        <v>31</v>
      </c>
      <c r="E79" s="24">
        <v>45</v>
      </c>
      <c r="F79" s="42">
        <v>79.22</v>
      </c>
      <c r="G79" s="16">
        <f t="shared" si="4"/>
        <v>79.22</v>
      </c>
      <c r="H79" s="17">
        <f t="shared" si="5"/>
        <v>3564.9</v>
      </c>
      <c r="I79" s="1"/>
    </row>
    <row r="80" spans="1:9" ht="25.5" x14ac:dyDescent="0.2">
      <c r="A80" s="14" t="s">
        <v>1415</v>
      </c>
      <c r="B80" s="15" t="s">
        <v>161</v>
      </c>
      <c r="C80" s="22" t="s">
        <v>162</v>
      </c>
      <c r="D80" s="17" t="s">
        <v>31</v>
      </c>
      <c r="E80" s="24">
        <v>45</v>
      </c>
      <c r="F80" s="42">
        <v>65.06</v>
      </c>
      <c r="G80" s="16">
        <f t="shared" si="4"/>
        <v>65.06</v>
      </c>
      <c r="H80" s="17">
        <f t="shared" si="5"/>
        <v>2927.7</v>
      </c>
      <c r="I80" s="1"/>
    </row>
    <row r="81" spans="1:9" ht="25.5" x14ac:dyDescent="0.2">
      <c r="A81" s="14" t="s">
        <v>1416</v>
      </c>
      <c r="B81" s="15" t="s">
        <v>163</v>
      </c>
      <c r="C81" s="22" t="s">
        <v>164</v>
      </c>
      <c r="D81" s="17" t="s">
        <v>31</v>
      </c>
      <c r="E81" s="24">
        <v>400</v>
      </c>
      <c r="F81" s="42">
        <v>88.65</v>
      </c>
      <c r="G81" s="16">
        <f t="shared" si="4"/>
        <v>88.65</v>
      </c>
      <c r="H81" s="17">
        <f t="shared" si="5"/>
        <v>35460</v>
      </c>
      <c r="I81" s="1"/>
    </row>
    <row r="82" spans="1:9" ht="25.5" x14ac:dyDescent="0.2">
      <c r="A82" s="14" t="s">
        <v>1417</v>
      </c>
      <c r="B82" s="15" t="s">
        <v>165</v>
      </c>
      <c r="C82" s="22" t="s">
        <v>166</v>
      </c>
      <c r="D82" s="17" t="s">
        <v>9</v>
      </c>
      <c r="E82" s="24">
        <v>25</v>
      </c>
      <c r="F82" s="42">
        <v>113.89</v>
      </c>
      <c r="G82" s="16">
        <f t="shared" si="4"/>
        <v>113.89</v>
      </c>
      <c r="H82" s="17">
        <f t="shared" si="5"/>
        <v>2847.25</v>
      </c>
      <c r="I82" s="1"/>
    </row>
    <row r="83" spans="1:9" ht="25.5" x14ac:dyDescent="0.2">
      <c r="A83" s="14" t="s">
        <v>1418</v>
      </c>
      <c r="B83" s="15" t="s">
        <v>167</v>
      </c>
      <c r="C83" s="22" t="s">
        <v>168</v>
      </c>
      <c r="D83" s="17" t="s">
        <v>2077</v>
      </c>
      <c r="E83" s="24">
        <v>10</v>
      </c>
      <c r="F83" s="42">
        <v>200.85</v>
      </c>
      <c r="G83" s="16">
        <f t="shared" si="4"/>
        <v>200.85</v>
      </c>
      <c r="H83" s="17">
        <f t="shared" si="5"/>
        <v>2008.5</v>
      </c>
      <c r="I83" s="1"/>
    </row>
    <row r="84" spans="1:9" ht="25.5" x14ac:dyDescent="0.2">
      <c r="A84" s="14" t="s">
        <v>1419</v>
      </c>
      <c r="B84" s="15" t="s">
        <v>169</v>
      </c>
      <c r="C84" s="22" t="s">
        <v>170</v>
      </c>
      <c r="D84" s="17" t="s">
        <v>9</v>
      </c>
      <c r="E84" s="24">
        <v>5</v>
      </c>
      <c r="F84" s="42">
        <v>2455.37</v>
      </c>
      <c r="G84" s="16">
        <f t="shared" si="4"/>
        <v>2455.37</v>
      </c>
      <c r="H84" s="17">
        <f t="shared" si="5"/>
        <v>12276.85</v>
      </c>
      <c r="I84" s="1"/>
    </row>
    <row r="85" spans="1:9" ht="38.25" x14ac:dyDescent="0.2">
      <c r="A85" s="14" t="s">
        <v>1420</v>
      </c>
      <c r="B85" s="15">
        <v>94971</v>
      </c>
      <c r="C85" s="22" t="s">
        <v>171</v>
      </c>
      <c r="D85" s="17" t="s">
        <v>2078</v>
      </c>
      <c r="E85" s="24">
        <v>40</v>
      </c>
      <c r="F85" s="42">
        <v>590.9</v>
      </c>
      <c r="G85" s="16">
        <f t="shared" si="4"/>
        <v>590.9</v>
      </c>
      <c r="H85" s="17">
        <f t="shared" si="5"/>
        <v>23636</v>
      </c>
      <c r="I85" s="1"/>
    </row>
    <row r="86" spans="1:9" ht="38.25" x14ac:dyDescent="0.2">
      <c r="A86" s="14" t="s">
        <v>1421</v>
      </c>
      <c r="B86" s="15" t="s">
        <v>172</v>
      </c>
      <c r="C86" s="22" t="s">
        <v>173</v>
      </c>
      <c r="D86" s="17" t="s">
        <v>35</v>
      </c>
      <c r="E86" s="24">
        <v>10</v>
      </c>
      <c r="F86" s="42">
        <v>456.22</v>
      </c>
      <c r="G86" s="16">
        <f t="shared" si="4"/>
        <v>456.22</v>
      </c>
      <c r="H86" s="17">
        <f t="shared" si="5"/>
        <v>4562.2</v>
      </c>
      <c r="I86" s="1"/>
    </row>
    <row r="87" spans="1:9" ht="51" x14ac:dyDescent="0.2">
      <c r="A87" s="14" t="s">
        <v>1422</v>
      </c>
      <c r="B87" s="15" t="s">
        <v>174</v>
      </c>
      <c r="C87" s="22" t="s">
        <v>175</v>
      </c>
      <c r="D87" s="17" t="s">
        <v>35</v>
      </c>
      <c r="E87" s="24">
        <v>30</v>
      </c>
      <c r="F87" s="42">
        <v>712.13</v>
      </c>
      <c r="G87" s="16">
        <f t="shared" si="4"/>
        <v>712.13</v>
      </c>
      <c r="H87" s="17">
        <f t="shared" si="5"/>
        <v>21363.9</v>
      </c>
      <c r="I87" s="1"/>
    </row>
    <row r="88" spans="1:9" ht="38.25" x14ac:dyDescent="0.2">
      <c r="A88" s="14" t="s">
        <v>1423</v>
      </c>
      <c r="B88" s="15" t="s">
        <v>176</v>
      </c>
      <c r="C88" s="22" t="s">
        <v>177</v>
      </c>
      <c r="D88" s="17" t="s">
        <v>35</v>
      </c>
      <c r="E88" s="24">
        <v>20</v>
      </c>
      <c r="F88" s="42">
        <v>1126.01</v>
      </c>
      <c r="G88" s="16">
        <f t="shared" si="4"/>
        <v>1126.01</v>
      </c>
      <c r="H88" s="17">
        <f t="shared" si="5"/>
        <v>22520.2</v>
      </c>
      <c r="I88" s="1"/>
    </row>
    <row r="89" spans="1:9" ht="38.25" x14ac:dyDescent="0.2">
      <c r="A89" s="14" t="s">
        <v>1424</v>
      </c>
      <c r="B89" s="15" t="s">
        <v>178</v>
      </c>
      <c r="C89" s="22" t="s">
        <v>179</v>
      </c>
      <c r="D89" s="17" t="s">
        <v>35</v>
      </c>
      <c r="E89" s="24">
        <v>25</v>
      </c>
      <c r="F89" s="42">
        <v>703.55</v>
      </c>
      <c r="G89" s="16">
        <f t="shared" si="4"/>
        <v>703.55</v>
      </c>
      <c r="H89" s="17">
        <f t="shared" si="5"/>
        <v>17588.75</v>
      </c>
      <c r="I89" s="1"/>
    </row>
    <row r="90" spans="1:9" ht="38.25" x14ac:dyDescent="0.2">
      <c r="A90" s="14" t="s">
        <v>1425</v>
      </c>
      <c r="B90" s="15" t="s">
        <v>180</v>
      </c>
      <c r="C90" s="22" t="s">
        <v>181</v>
      </c>
      <c r="D90" s="17" t="s">
        <v>35</v>
      </c>
      <c r="E90" s="24">
        <v>8</v>
      </c>
      <c r="F90" s="42">
        <v>797.6</v>
      </c>
      <c r="G90" s="16">
        <f t="shared" si="4"/>
        <v>797.6</v>
      </c>
      <c r="H90" s="17">
        <f t="shared" si="5"/>
        <v>6380.8</v>
      </c>
      <c r="I90" s="21"/>
    </row>
    <row r="91" spans="1:9" ht="38.25" x14ac:dyDescent="0.2">
      <c r="A91" s="14" t="s">
        <v>1426</v>
      </c>
      <c r="B91" s="15">
        <v>103673</v>
      </c>
      <c r="C91" s="22" t="s">
        <v>182</v>
      </c>
      <c r="D91" s="17" t="s">
        <v>2078</v>
      </c>
      <c r="E91" s="24">
        <v>40</v>
      </c>
      <c r="F91" s="42">
        <v>63.78</v>
      </c>
      <c r="G91" s="16">
        <f t="shared" si="4"/>
        <v>63.78</v>
      </c>
      <c r="H91" s="17">
        <f t="shared" si="5"/>
        <v>2551.1999999999998</v>
      </c>
      <c r="I91" s="1"/>
    </row>
    <row r="92" spans="1:9" ht="25.5" x14ac:dyDescent="0.2">
      <c r="A92" s="14" t="s">
        <v>1427</v>
      </c>
      <c r="B92" s="15" t="s">
        <v>183</v>
      </c>
      <c r="C92" s="22" t="s">
        <v>184</v>
      </c>
      <c r="D92" s="17" t="s">
        <v>12</v>
      </c>
      <c r="E92" s="24">
        <v>1000</v>
      </c>
      <c r="F92" s="42">
        <v>2.74</v>
      </c>
      <c r="G92" s="16">
        <f t="shared" si="4"/>
        <v>2.74</v>
      </c>
      <c r="H92" s="17">
        <f t="shared" si="5"/>
        <v>2740</v>
      </c>
      <c r="I92" s="1"/>
    </row>
    <row r="93" spans="1:9" ht="38.25" x14ac:dyDescent="0.2">
      <c r="A93" s="14" t="s">
        <v>1428</v>
      </c>
      <c r="B93" s="15" t="s">
        <v>185</v>
      </c>
      <c r="C93" s="22" t="s">
        <v>186</v>
      </c>
      <c r="D93" s="17" t="s">
        <v>12</v>
      </c>
      <c r="E93" s="24">
        <v>20</v>
      </c>
      <c r="F93" s="42">
        <v>193.39</v>
      </c>
      <c r="G93" s="16">
        <f t="shared" si="4"/>
        <v>193.39</v>
      </c>
      <c r="H93" s="17">
        <f t="shared" si="5"/>
        <v>3867.8</v>
      </c>
      <c r="I93" s="1"/>
    </row>
    <row r="94" spans="1:9" ht="51" x14ac:dyDescent="0.2">
      <c r="A94" s="14" t="s">
        <v>1429</v>
      </c>
      <c r="B94" s="15" t="s">
        <v>187</v>
      </c>
      <c r="C94" s="22" t="s">
        <v>188</v>
      </c>
      <c r="D94" s="17" t="s">
        <v>12</v>
      </c>
      <c r="E94" s="24">
        <v>40</v>
      </c>
      <c r="F94" s="42">
        <v>132.03</v>
      </c>
      <c r="G94" s="16">
        <f t="shared" si="4"/>
        <v>132.03</v>
      </c>
      <c r="H94" s="17">
        <f t="shared" si="5"/>
        <v>5281.2</v>
      </c>
      <c r="I94" s="21"/>
    </row>
    <row r="95" spans="1:9" ht="51" x14ac:dyDescent="0.2">
      <c r="A95" s="14" t="s">
        <v>1430</v>
      </c>
      <c r="B95" s="15" t="s">
        <v>189</v>
      </c>
      <c r="C95" s="22" t="s">
        <v>190</v>
      </c>
      <c r="D95" s="17" t="s">
        <v>12</v>
      </c>
      <c r="E95" s="24">
        <v>12</v>
      </c>
      <c r="F95" s="42">
        <v>165.6</v>
      </c>
      <c r="G95" s="16">
        <f t="shared" si="4"/>
        <v>165.6</v>
      </c>
      <c r="H95" s="17">
        <f t="shared" si="5"/>
        <v>1987.2</v>
      </c>
      <c r="I95" s="1"/>
    </row>
    <row r="96" spans="1:9" ht="51" x14ac:dyDescent="0.2">
      <c r="A96" s="14" t="s">
        <v>1431</v>
      </c>
      <c r="B96" s="15" t="s">
        <v>191</v>
      </c>
      <c r="C96" s="22" t="s">
        <v>192</v>
      </c>
      <c r="D96" s="17" t="s">
        <v>12</v>
      </c>
      <c r="E96" s="24">
        <v>20</v>
      </c>
      <c r="F96" s="42">
        <v>312.82</v>
      </c>
      <c r="G96" s="16">
        <f t="shared" si="4"/>
        <v>312.82</v>
      </c>
      <c r="H96" s="17">
        <f t="shared" si="5"/>
        <v>6256.4</v>
      </c>
      <c r="I96" s="1"/>
    </row>
    <row r="97" spans="1:9" ht="51" x14ac:dyDescent="0.2">
      <c r="A97" s="14" t="s">
        <v>1432</v>
      </c>
      <c r="B97" s="15">
        <v>92419</v>
      </c>
      <c r="C97" s="22" t="s">
        <v>193</v>
      </c>
      <c r="D97" s="17" t="s">
        <v>2077</v>
      </c>
      <c r="E97" s="24">
        <v>250</v>
      </c>
      <c r="F97" s="42">
        <v>112.25</v>
      </c>
      <c r="G97" s="16">
        <f t="shared" si="4"/>
        <v>112.25</v>
      </c>
      <c r="H97" s="17">
        <f t="shared" si="5"/>
        <v>28062.5</v>
      </c>
      <c r="I97" s="21"/>
    </row>
    <row r="98" spans="1:9" ht="38.25" x14ac:dyDescent="0.2">
      <c r="A98" s="14" t="s">
        <v>1433</v>
      </c>
      <c r="B98" s="15" t="s">
        <v>194</v>
      </c>
      <c r="C98" s="22" t="s">
        <v>195</v>
      </c>
      <c r="D98" s="17" t="s">
        <v>35</v>
      </c>
      <c r="E98" s="24">
        <v>30</v>
      </c>
      <c r="F98" s="42">
        <v>159.85</v>
      </c>
      <c r="G98" s="16">
        <f t="shared" si="4"/>
        <v>159.85</v>
      </c>
      <c r="H98" s="17">
        <f t="shared" si="5"/>
        <v>4795.5</v>
      </c>
      <c r="I98" s="1"/>
    </row>
    <row r="99" spans="1:9" ht="38.25" x14ac:dyDescent="0.2">
      <c r="A99" s="14" t="s">
        <v>1434</v>
      </c>
      <c r="B99" s="15">
        <v>100324</v>
      </c>
      <c r="C99" s="22" t="s">
        <v>196</v>
      </c>
      <c r="D99" s="17" t="s">
        <v>2078</v>
      </c>
      <c r="E99" s="24">
        <v>60</v>
      </c>
      <c r="F99" s="42">
        <v>149.88</v>
      </c>
      <c r="G99" s="16">
        <f t="shared" si="4"/>
        <v>149.88</v>
      </c>
      <c r="H99" s="17">
        <f t="shared" si="5"/>
        <v>8992.7999999999993</v>
      </c>
      <c r="I99" s="1"/>
    </row>
    <row r="100" spans="1:9" ht="25.5" x14ac:dyDescent="0.2">
      <c r="A100" s="14" t="s">
        <v>1435</v>
      </c>
      <c r="B100" s="15" t="s">
        <v>197</v>
      </c>
      <c r="C100" s="22" t="s">
        <v>198</v>
      </c>
      <c r="D100" s="17" t="s">
        <v>2078</v>
      </c>
      <c r="E100" s="24">
        <v>50</v>
      </c>
      <c r="F100" s="42">
        <v>122.18</v>
      </c>
      <c r="G100" s="16">
        <f t="shared" si="4"/>
        <v>122.18</v>
      </c>
      <c r="H100" s="17">
        <f t="shared" si="5"/>
        <v>6109</v>
      </c>
      <c r="I100" s="21"/>
    </row>
    <row r="101" spans="1:9" ht="38.25" x14ac:dyDescent="0.2">
      <c r="A101" s="14" t="s">
        <v>1436</v>
      </c>
      <c r="B101" s="15" t="s">
        <v>199</v>
      </c>
      <c r="C101" s="22" t="s">
        <v>200</v>
      </c>
      <c r="D101" s="17" t="s">
        <v>201</v>
      </c>
      <c r="E101" s="24">
        <v>60</v>
      </c>
      <c r="F101" s="42">
        <v>17.22</v>
      </c>
      <c r="G101" s="16">
        <f t="shared" si="4"/>
        <v>17.22</v>
      </c>
      <c r="H101" s="17">
        <f t="shared" si="5"/>
        <v>1033.2</v>
      </c>
      <c r="I101" s="1"/>
    </row>
    <row r="102" spans="1:9" ht="51" x14ac:dyDescent="0.2">
      <c r="A102" s="14" t="s">
        <v>1437</v>
      </c>
      <c r="B102" s="15" t="s">
        <v>202</v>
      </c>
      <c r="C102" s="22" t="s">
        <v>203</v>
      </c>
      <c r="D102" s="17" t="s">
        <v>201</v>
      </c>
      <c r="E102" s="24">
        <v>40</v>
      </c>
      <c r="F102" s="42">
        <v>19.739999999999998</v>
      </c>
      <c r="G102" s="16">
        <f t="shared" si="4"/>
        <v>19.739999999999998</v>
      </c>
      <c r="H102" s="17">
        <f t="shared" si="5"/>
        <v>789.6</v>
      </c>
      <c r="I102" s="1"/>
    </row>
    <row r="103" spans="1:9" ht="38.25" x14ac:dyDescent="0.2">
      <c r="A103" s="14" t="s">
        <v>1438</v>
      </c>
      <c r="B103" s="15" t="s">
        <v>204</v>
      </c>
      <c r="C103" s="22" t="s">
        <v>205</v>
      </c>
      <c r="D103" s="17" t="s">
        <v>201</v>
      </c>
      <c r="E103" s="24">
        <v>80</v>
      </c>
      <c r="F103" s="42">
        <v>16.649999999999999</v>
      </c>
      <c r="G103" s="16">
        <f t="shared" si="4"/>
        <v>16.649999999999999</v>
      </c>
      <c r="H103" s="17">
        <f t="shared" si="5"/>
        <v>1332</v>
      </c>
      <c r="I103" s="1"/>
    </row>
    <row r="104" spans="1:9" ht="38.25" x14ac:dyDescent="0.2">
      <c r="A104" s="14" t="s">
        <v>1439</v>
      </c>
      <c r="B104" s="15" t="s">
        <v>206</v>
      </c>
      <c r="C104" s="22" t="s">
        <v>207</v>
      </c>
      <c r="D104" s="17" t="s">
        <v>201</v>
      </c>
      <c r="E104" s="24">
        <v>80</v>
      </c>
      <c r="F104" s="42">
        <v>15.21</v>
      </c>
      <c r="G104" s="16">
        <f t="shared" si="4"/>
        <v>15.21</v>
      </c>
      <c r="H104" s="17">
        <f t="shared" si="5"/>
        <v>1216.8</v>
      </c>
      <c r="I104" s="1"/>
    </row>
    <row r="105" spans="1:9" ht="38.25" x14ac:dyDescent="0.2">
      <c r="A105" s="14" t="s">
        <v>1440</v>
      </c>
      <c r="B105" s="15" t="s">
        <v>208</v>
      </c>
      <c r="C105" s="22" t="s">
        <v>209</v>
      </c>
      <c r="D105" s="17" t="s">
        <v>201</v>
      </c>
      <c r="E105" s="24">
        <v>80</v>
      </c>
      <c r="F105" s="42">
        <v>13.34</v>
      </c>
      <c r="G105" s="16">
        <f t="shared" si="4"/>
        <v>13.34</v>
      </c>
      <c r="H105" s="17">
        <f t="shared" si="5"/>
        <v>1067.2</v>
      </c>
      <c r="I105" s="1"/>
    </row>
    <row r="106" spans="1:9" ht="38.25" x14ac:dyDescent="0.2">
      <c r="A106" s="14" t="s">
        <v>1441</v>
      </c>
      <c r="B106" s="15">
        <v>92763</v>
      </c>
      <c r="C106" s="22" t="s">
        <v>210</v>
      </c>
      <c r="D106" s="17" t="s">
        <v>201</v>
      </c>
      <c r="E106" s="24">
        <v>200</v>
      </c>
      <c r="F106" s="42">
        <v>11.12</v>
      </c>
      <c r="G106" s="16">
        <f t="shared" si="4"/>
        <v>11.12</v>
      </c>
      <c r="H106" s="17">
        <f t="shared" si="5"/>
        <v>2224</v>
      </c>
      <c r="I106" s="1"/>
    </row>
    <row r="107" spans="1:9" ht="38.25" x14ac:dyDescent="0.2">
      <c r="A107" s="14" t="s">
        <v>1442</v>
      </c>
      <c r="B107" s="15">
        <v>92764</v>
      </c>
      <c r="C107" s="22" t="s">
        <v>211</v>
      </c>
      <c r="D107" s="17" t="s">
        <v>201</v>
      </c>
      <c r="E107" s="24">
        <v>200</v>
      </c>
      <c r="F107" s="42">
        <v>10.64</v>
      </c>
      <c r="G107" s="16">
        <f t="shared" si="4"/>
        <v>10.64</v>
      </c>
      <c r="H107" s="17">
        <f t="shared" si="5"/>
        <v>2128</v>
      </c>
      <c r="I107" s="1"/>
    </row>
    <row r="108" spans="1:9" ht="38.25" x14ac:dyDescent="0.2">
      <c r="A108" s="14" t="s">
        <v>1443</v>
      </c>
      <c r="B108" s="15">
        <v>92759</v>
      </c>
      <c r="C108" s="22" t="s">
        <v>212</v>
      </c>
      <c r="D108" s="17" t="s">
        <v>201</v>
      </c>
      <c r="E108" s="24">
        <v>200</v>
      </c>
      <c r="F108" s="42">
        <v>18.329999999999998</v>
      </c>
      <c r="G108" s="16">
        <f t="shared" si="4"/>
        <v>18.329999999999998</v>
      </c>
      <c r="H108" s="17">
        <f t="shared" si="5"/>
        <v>3666</v>
      </c>
      <c r="I108" s="1"/>
    </row>
    <row r="109" spans="1:9" ht="25.5" x14ac:dyDescent="0.2">
      <c r="A109" s="14" t="s">
        <v>1444</v>
      </c>
      <c r="B109" s="15">
        <v>96543</v>
      </c>
      <c r="C109" s="22" t="s">
        <v>213</v>
      </c>
      <c r="D109" s="17" t="s">
        <v>201</v>
      </c>
      <c r="E109" s="24">
        <v>200</v>
      </c>
      <c r="F109" s="42">
        <v>23.88</v>
      </c>
      <c r="G109" s="16">
        <f t="shared" si="4"/>
        <v>23.88</v>
      </c>
      <c r="H109" s="17">
        <f t="shared" si="5"/>
        <v>4776</v>
      </c>
      <c r="I109" s="1"/>
    </row>
    <row r="110" spans="1:9" ht="38.25" x14ac:dyDescent="0.2">
      <c r="A110" s="14" t="s">
        <v>1445</v>
      </c>
      <c r="B110" s="15" t="s">
        <v>214</v>
      </c>
      <c r="C110" s="22" t="s">
        <v>215</v>
      </c>
      <c r="D110" s="17" t="s">
        <v>201</v>
      </c>
      <c r="E110" s="24">
        <v>200</v>
      </c>
      <c r="F110" s="42">
        <v>21.06</v>
      </c>
      <c r="G110" s="16">
        <f t="shared" si="4"/>
        <v>21.06</v>
      </c>
      <c r="H110" s="17">
        <f t="shared" si="5"/>
        <v>4212</v>
      </c>
      <c r="I110" s="1"/>
    </row>
    <row r="111" spans="1:9" ht="25.5" x14ac:dyDescent="0.2">
      <c r="A111" s="14" t="s">
        <v>1446</v>
      </c>
      <c r="B111" s="15" t="s">
        <v>216</v>
      </c>
      <c r="C111" s="22" t="s">
        <v>217</v>
      </c>
      <c r="D111" s="17" t="s">
        <v>201</v>
      </c>
      <c r="E111" s="24">
        <v>200</v>
      </c>
      <c r="F111" s="42">
        <v>18.72</v>
      </c>
      <c r="G111" s="16">
        <f t="shared" si="4"/>
        <v>18.72</v>
      </c>
      <c r="H111" s="17">
        <f t="shared" si="5"/>
        <v>3744</v>
      </c>
      <c r="I111" s="1"/>
    </row>
    <row r="112" spans="1:9" ht="38.25" x14ac:dyDescent="0.2">
      <c r="A112" s="14" t="s">
        <v>1447</v>
      </c>
      <c r="B112" s="15" t="s">
        <v>218</v>
      </c>
      <c r="C112" s="22" t="s">
        <v>219</v>
      </c>
      <c r="D112" s="17" t="s">
        <v>201</v>
      </c>
      <c r="E112" s="24">
        <v>200</v>
      </c>
      <c r="F112" s="42">
        <v>16.25</v>
      </c>
      <c r="G112" s="16">
        <f t="shared" si="4"/>
        <v>16.25</v>
      </c>
      <c r="H112" s="17">
        <f t="shared" si="5"/>
        <v>3250</v>
      </c>
      <c r="I112" s="1"/>
    </row>
    <row r="113" spans="1:9" ht="38.25" x14ac:dyDescent="0.2">
      <c r="A113" s="14" t="s">
        <v>1448</v>
      </c>
      <c r="B113" s="15" t="s">
        <v>220</v>
      </c>
      <c r="C113" s="22" t="s">
        <v>221</v>
      </c>
      <c r="D113" s="17" t="s">
        <v>201</v>
      </c>
      <c r="E113" s="24">
        <v>150</v>
      </c>
      <c r="F113" s="42">
        <v>27.12</v>
      </c>
      <c r="G113" s="16">
        <f t="shared" si="4"/>
        <v>27.12</v>
      </c>
      <c r="H113" s="17">
        <f t="shared" si="5"/>
        <v>4068</v>
      </c>
      <c r="I113" s="1"/>
    </row>
    <row r="114" spans="1:9" ht="38.25" x14ac:dyDescent="0.2">
      <c r="A114" s="14" t="s">
        <v>1449</v>
      </c>
      <c r="B114" s="15" t="s">
        <v>222</v>
      </c>
      <c r="C114" s="22" t="s">
        <v>223</v>
      </c>
      <c r="D114" s="17" t="s">
        <v>201</v>
      </c>
      <c r="E114" s="24">
        <v>150</v>
      </c>
      <c r="F114" s="42">
        <v>20.91</v>
      </c>
      <c r="G114" s="16">
        <f t="shared" si="4"/>
        <v>20.91</v>
      </c>
      <c r="H114" s="17">
        <f t="shared" si="5"/>
        <v>3136.5</v>
      </c>
      <c r="I114" s="1"/>
    </row>
    <row r="115" spans="1:9" ht="38.25" x14ac:dyDescent="0.2">
      <c r="A115" s="14" t="s">
        <v>1450</v>
      </c>
      <c r="B115" s="15" t="s">
        <v>224</v>
      </c>
      <c r="C115" s="22" t="s">
        <v>225</v>
      </c>
      <c r="D115" s="17" t="s">
        <v>201</v>
      </c>
      <c r="E115" s="24">
        <v>150</v>
      </c>
      <c r="F115" s="42">
        <v>15.96</v>
      </c>
      <c r="G115" s="16">
        <f t="shared" si="4"/>
        <v>15.96</v>
      </c>
      <c r="H115" s="17">
        <f t="shared" si="5"/>
        <v>2394</v>
      </c>
      <c r="I115" s="1"/>
    </row>
    <row r="116" spans="1:9" ht="25.5" x14ac:dyDescent="0.2">
      <c r="A116" s="14" t="s">
        <v>1451</v>
      </c>
      <c r="B116" s="15">
        <v>40780</v>
      </c>
      <c r="C116" s="22" t="s">
        <v>226</v>
      </c>
      <c r="D116" s="17" t="s">
        <v>2077</v>
      </c>
      <c r="E116" s="24">
        <v>500</v>
      </c>
      <c r="F116" s="42">
        <v>19.95</v>
      </c>
      <c r="G116" s="16">
        <f t="shared" si="4"/>
        <v>19.95</v>
      </c>
      <c r="H116" s="17">
        <f t="shared" si="5"/>
        <v>9975</v>
      </c>
      <c r="I116" s="1"/>
    </row>
    <row r="117" spans="1:9" ht="38.25" x14ac:dyDescent="0.2">
      <c r="A117" s="14" t="s">
        <v>1452</v>
      </c>
      <c r="B117" s="15" t="s">
        <v>227</v>
      </c>
      <c r="C117" s="22" t="s">
        <v>228</v>
      </c>
      <c r="D117" s="17" t="s">
        <v>12</v>
      </c>
      <c r="E117" s="24">
        <v>400</v>
      </c>
      <c r="F117" s="42">
        <v>52.53</v>
      </c>
      <c r="G117" s="16">
        <f t="shared" si="4"/>
        <v>52.53</v>
      </c>
      <c r="H117" s="17">
        <f t="shared" si="5"/>
        <v>21012</v>
      </c>
      <c r="I117" s="1"/>
    </row>
    <row r="118" spans="1:9" ht="38.25" x14ac:dyDescent="0.2">
      <c r="A118" s="14" t="s">
        <v>1453</v>
      </c>
      <c r="B118" s="15" t="s">
        <v>229</v>
      </c>
      <c r="C118" s="22" t="s">
        <v>230</v>
      </c>
      <c r="D118" s="17" t="s">
        <v>35</v>
      </c>
      <c r="E118" s="24">
        <v>20</v>
      </c>
      <c r="F118" s="42">
        <v>746.76</v>
      </c>
      <c r="G118" s="16">
        <f t="shared" si="4"/>
        <v>746.76</v>
      </c>
      <c r="H118" s="17">
        <f t="shared" si="5"/>
        <v>14935.2</v>
      </c>
      <c r="I118" s="1"/>
    </row>
    <row r="119" spans="1:9" ht="38.25" x14ac:dyDescent="0.2">
      <c r="A119" s="14" t="s">
        <v>1454</v>
      </c>
      <c r="B119" s="15">
        <v>104775</v>
      </c>
      <c r="C119" s="22" t="s">
        <v>231</v>
      </c>
      <c r="D119" s="17" t="s">
        <v>9</v>
      </c>
      <c r="E119" s="24">
        <v>35</v>
      </c>
      <c r="F119" s="42">
        <v>8.6199999999999992</v>
      </c>
      <c r="G119" s="16">
        <f t="shared" si="4"/>
        <v>8.6199999999999992</v>
      </c>
      <c r="H119" s="17">
        <f t="shared" si="5"/>
        <v>301.7</v>
      </c>
      <c r="I119" s="1"/>
    </row>
    <row r="120" spans="1:9" ht="12.75" x14ac:dyDescent="0.2">
      <c r="A120" s="8"/>
      <c r="B120" s="9"/>
      <c r="C120" s="12" t="s">
        <v>232</v>
      </c>
      <c r="D120" s="10"/>
      <c r="E120" s="10"/>
      <c r="F120" s="11"/>
      <c r="G120" s="11"/>
      <c r="H120" s="12"/>
      <c r="I120" s="1"/>
    </row>
    <row r="121" spans="1:9" ht="25.5" x14ac:dyDescent="0.2">
      <c r="A121" s="14" t="s">
        <v>1455</v>
      </c>
      <c r="B121" s="15">
        <v>95576</v>
      </c>
      <c r="C121" s="22" t="s">
        <v>233</v>
      </c>
      <c r="D121" s="17" t="s">
        <v>201</v>
      </c>
      <c r="E121" s="24">
        <v>250</v>
      </c>
      <c r="F121" s="42">
        <v>15.53</v>
      </c>
      <c r="G121" s="16">
        <f t="shared" ref="G121:G128" si="6">F121*(1-$G$731)</f>
        <v>15.53</v>
      </c>
      <c r="H121" s="17">
        <f t="shared" ref="H121:H128" si="7">G121*E121</f>
        <v>3882.5</v>
      </c>
      <c r="I121" s="21"/>
    </row>
    <row r="122" spans="1:9" ht="25.5" x14ac:dyDescent="0.2">
      <c r="A122" s="14" t="s">
        <v>1456</v>
      </c>
      <c r="B122" s="15">
        <v>95577</v>
      </c>
      <c r="C122" s="22" t="s">
        <v>234</v>
      </c>
      <c r="D122" s="17" t="s">
        <v>201</v>
      </c>
      <c r="E122" s="24">
        <v>250</v>
      </c>
      <c r="F122" s="42">
        <v>12.8</v>
      </c>
      <c r="G122" s="16">
        <f t="shared" si="6"/>
        <v>12.8</v>
      </c>
      <c r="H122" s="17">
        <f t="shared" si="7"/>
        <v>3200</v>
      </c>
      <c r="I122" s="1"/>
    </row>
    <row r="123" spans="1:9" ht="38.25" x14ac:dyDescent="0.2">
      <c r="A123" s="14" t="s">
        <v>1457</v>
      </c>
      <c r="B123" s="15">
        <v>95584</v>
      </c>
      <c r="C123" s="22" t="s">
        <v>235</v>
      </c>
      <c r="D123" s="17" t="s">
        <v>201</v>
      </c>
      <c r="E123" s="24">
        <v>250</v>
      </c>
      <c r="F123" s="42">
        <v>17.84</v>
      </c>
      <c r="G123" s="16">
        <f t="shared" si="6"/>
        <v>17.84</v>
      </c>
      <c r="H123" s="17">
        <f t="shared" si="7"/>
        <v>4460</v>
      </c>
    </row>
    <row r="124" spans="1:9" ht="25.5" x14ac:dyDescent="0.2">
      <c r="A124" s="14" t="s">
        <v>1458</v>
      </c>
      <c r="B124" s="15">
        <v>95601</v>
      </c>
      <c r="C124" s="22" t="s">
        <v>236</v>
      </c>
      <c r="D124" s="17" t="s">
        <v>9</v>
      </c>
      <c r="E124" s="24">
        <v>20</v>
      </c>
      <c r="F124" s="42">
        <v>26.16</v>
      </c>
      <c r="G124" s="16">
        <f t="shared" si="6"/>
        <v>26.16</v>
      </c>
      <c r="H124" s="17">
        <f t="shared" si="7"/>
        <v>523.20000000000005</v>
      </c>
      <c r="I124" s="1"/>
    </row>
    <row r="125" spans="1:9" ht="38.25" x14ac:dyDescent="0.2">
      <c r="A125" s="14" t="s">
        <v>1459</v>
      </c>
      <c r="B125" s="15">
        <v>101174</v>
      </c>
      <c r="C125" s="22" t="s">
        <v>237</v>
      </c>
      <c r="D125" s="17" t="s">
        <v>31</v>
      </c>
      <c r="E125" s="24">
        <v>150</v>
      </c>
      <c r="F125" s="42">
        <v>116.37</v>
      </c>
      <c r="G125" s="16">
        <f t="shared" si="6"/>
        <v>116.37</v>
      </c>
      <c r="H125" s="17">
        <f t="shared" si="7"/>
        <v>17455.5</v>
      </c>
    </row>
    <row r="126" spans="1:9" ht="38.25" x14ac:dyDescent="0.2">
      <c r="A126" s="14" t="s">
        <v>1460</v>
      </c>
      <c r="B126" s="15">
        <v>95583</v>
      </c>
      <c r="C126" s="22" t="s">
        <v>238</v>
      </c>
      <c r="D126" s="17" t="s">
        <v>201</v>
      </c>
      <c r="E126" s="24">
        <v>200</v>
      </c>
      <c r="F126" s="42">
        <v>21.2</v>
      </c>
      <c r="G126" s="16">
        <f t="shared" si="6"/>
        <v>21.2</v>
      </c>
      <c r="H126" s="17">
        <f t="shared" si="7"/>
        <v>4240</v>
      </c>
      <c r="I126" s="1"/>
    </row>
    <row r="127" spans="1:9" ht="38.25" x14ac:dyDescent="0.2">
      <c r="A127" s="14" t="s">
        <v>1461</v>
      </c>
      <c r="B127" s="15">
        <v>101173</v>
      </c>
      <c r="C127" s="22" t="s">
        <v>239</v>
      </c>
      <c r="D127" s="17" t="s">
        <v>31</v>
      </c>
      <c r="E127" s="24">
        <f>4*20</f>
        <v>80</v>
      </c>
      <c r="F127" s="42">
        <v>81.37</v>
      </c>
      <c r="G127" s="16">
        <f t="shared" si="6"/>
        <v>81.37</v>
      </c>
      <c r="H127" s="17">
        <f t="shared" si="7"/>
        <v>6509.6</v>
      </c>
      <c r="I127" s="1"/>
    </row>
    <row r="128" spans="1:9" ht="38.25" x14ac:dyDescent="0.2">
      <c r="A128" s="14" t="s">
        <v>1462</v>
      </c>
      <c r="B128" s="15">
        <v>101175</v>
      </c>
      <c r="C128" s="22" t="s">
        <v>240</v>
      </c>
      <c r="D128" s="17" t="s">
        <v>31</v>
      </c>
      <c r="E128" s="24">
        <v>80</v>
      </c>
      <c r="F128" s="42">
        <v>158.9</v>
      </c>
      <c r="G128" s="16">
        <f t="shared" si="6"/>
        <v>158.9</v>
      </c>
      <c r="H128" s="17">
        <f t="shared" si="7"/>
        <v>12712</v>
      </c>
      <c r="I128" s="1"/>
    </row>
    <row r="129" spans="1:9" ht="12.75" x14ac:dyDescent="0.2">
      <c r="A129" s="8"/>
      <c r="B129" s="9"/>
      <c r="C129" s="12" t="s">
        <v>241</v>
      </c>
      <c r="D129" s="10"/>
      <c r="E129" s="10"/>
      <c r="F129" s="11"/>
      <c r="G129" s="11"/>
      <c r="H129" s="12"/>
      <c r="I129" s="1"/>
    </row>
    <row r="130" spans="1:9" ht="25.5" x14ac:dyDescent="0.2">
      <c r="A130" s="14" t="s">
        <v>1463</v>
      </c>
      <c r="B130" s="15" t="s">
        <v>242</v>
      </c>
      <c r="C130" s="22" t="s">
        <v>243</v>
      </c>
      <c r="D130" s="17" t="s">
        <v>31</v>
      </c>
      <c r="E130" s="24">
        <v>300</v>
      </c>
      <c r="F130" s="42">
        <v>9.77</v>
      </c>
      <c r="G130" s="16">
        <f t="shared" ref="G130:G140" si="8">F130*(1-$G$731)</f>
        <v>9.77</v>
      </c>
      <c r="H130" s="17">
        <f t="shared" ref="H130:H140" si="9">G130*E130</f>
        <v>2931</v>
      </c>
      <c r="I130" s="1"/>
    </row>
    <row r="131" spans="1:9" ht="63.75" x14ac:dyDescent="0.2">
      <c r="A131" s="14" t="s">
        <v>1464</v>
      </c>
      <c r="B131" s="15" t="s">
        <v>244</v>
      </c>
      <c r="C131" s="22" t="s">
        <v>245</v>
      </c>
      <c r="D131" s="17" t="s">
        <v>12</v>
      </c>
      <c r="E131" s="24">
        <v>160</v>
      </c>
      <c r="F131" s="42">
        <v>207</v>
      </c>
      <c r="G131" s="16">
        <f t="shared" si="8"/>
        <v>207</v>
      </c>
      <c r="H131" s="17">
        <f t="shared" si="9"/>
        <v>33120</v>
      </c>
      <c r="I131" s="1"/>
    </row>
    <row r="132" spans="1:9" ht="51" x14ac:dyDescent="0.2">
      <c r="A132" s="14" t="s">
        <v>1465</v>
      </c>
      <c r="B132" s="15" t="s">
        <v>246</v>
      </c>
      <c r="C132" s="22" t="s">
        <v>247</v>
      </c>
      <c r="D132" s="17" t="s">
        <v>12</v>
      </c>
      <c r="E132" s="24">
        <v>160</v>
      </c>
      <c r="F132" s="42">
        <v>174.56</v>
      </c>
      <c r="G132" s="16">
        <f t="shared" si="8"/>
        <v>174.56</v>
      </c>
      <c r="H132" s="17">
        <f t="shared" si="9"/>
        <v>27929.599999999999</v>
      </c>
      <c r="I132" s="1"/>
    </row>
    <row r="133" spans="1:9" ht="51" x14ac:dyDescent="0.2">
      <c r="A133" s="14" t="s">
        <v>1466</v>
      </c>
      <c r="B133" s="15" t="s">
        <v>248</v>
      </c>
      <c r="C133" s="22" t="s">
        <v>249</v>
      </c>
      <c r="D133" s="17" t="s">
        <v>12</v>
      </c>
      <c r="E133" s="24">
        <v>60</v>
      </c>
      <c r="F133" s="42">
        <v>118.35</v>
      </c>
      <c r="G133" s="16">
        <f t="shared" si="8"/>
        <v>118.35</v>
      </c>
      <c r="H133" s="17">
        <f t="shared" si="9"/>
        <v>7101</v>
      </c>
      <c r="I133" s="1"/>
    </row>
    <row r="134" spans="1:9" ht="25.5" x14ac:dyDescent="0.2">
      <c r="A134" s="14" t="s">
        <v>1467</v>
      </c>
      <c r="B134" s="15" t="s">
        <v>250</v>
      </c>
      <c r="C134" s="22" t="s">
        <v>251</v>
      </c>
      <c r="D134" s="17" t="s">
        <v>31</v>
      </c>
      <c r="E134" s="24">
        <v>800</v>
      </c>
      <c r="F134" s="42">
        <v>5.47</v>
      </c>
      <c r="G134" s="16">
        <f t="shared" si="8"/>
        <v>5.47</v>
      </c>
      <c r="H134" s="17">
        <f t="shared" si="9"/>
        <v>4376</v>
      </c>
      <c r="I134" s="1"/>
    </row>
    <row r="135" spans="1:9" ht="38.25" x14ac:dyDescent="0.2">
      <c r="A135" s="14" t="s">
        <v>1468</v>
      </c>
      <c r="B135" s="15" t="s">
        <v>252</v>
      </c>
      <c r="C135" s="22" t="s">
        <v>253</v>
      </c>
      <c r="D135" s="17" t="s">
        <v>9</v>
      </c>
      <c r="E135" s="24">
        <v>60</v>
      </c>
      <c r="F135" s="42">
        <v>60.13</v>
      </c>
      <c r="G135" s="16">
        <f t="shared" si="8"/>
        <v>60.13</v>
      </c>
      <c r="H135" s="17">
        <f t="shared" si="9"/>
        <v>3607.8</v>
      </c>
      <c r="I135" s="1"/>
    </row>
    <row r="136" spans="1:9" ht="51" x14ac:dyDescent="0.2">
      <c r="A136" s="14" t="s">
        <v>1469</v>
      </c>
      <c r="B136" s="15" t="s">
        <v>254</v>
      </c>
      <c r="C136" s="22" t="s">
        <v>255</v>
      </c>
      <c r="D136" s="17" t="s">
        <v>31</v>
      </c>
      <c r="E136" s="24">
        <v>150</v>
      </c>
      <c r="F136" s="42">
        <v>13.47</v>
      </c>
      <c r="G136" s="16">
        <f t="shared" si="8"/>
        <v>13.47</v>
      </c>
      <c r="H136" s="17">
        <f t="shared" si="9"/>
        <v>2020.5</v>
      </c>
      <c r="I136" s="1"/>
    </row>
    <row r="137" spans="1:9" ht="25.5" x14ac:dyDescent="0.2">
      <c r="A137" s="14" t="s">
        <v>1470</v>
      </c>
      <c r="B137" s="15" t="s">
        <v>256</v>
      </c>
      <c r="C137" s="22" t="s">
        <v>257</v>
      </c>
      <c r="D137" s="17" t="s">
        <v>9</v>
      </c>
      <c r="E137" s="24">
        <v>80</v>
      </c>
      <c r="F137" s="42">
        <v>8.32</v>
      </c>
      <c r="G137" s="16">
        <f t="shared" si="8"/>
        <v>8.32</v>
      </c>
      <c r="H137" s="17">
        <f t="shared" si="9"/>
        <v>665.6</v>
      </c>
      <c r="I137" s="1"/>
    </row>
    <row r="138" spans="1:9" ht="25.5" x14ac:dyDescent="0.2">
      <c r="A138" s="14" t="s">
        <v>1471</v>
      </c>
      <c r="B138" s="15" t="s">
        <v>258</v>
      </c>
      <c r="C138" s="22" t="s">
        <v>259</v>
      </c>
      <c r="D138" s="17" t="s">
        <v>9</v>
      </c>
      <c r="E138" s="24">
        <v>6</v>
      </c>
      <c r="F138" s="42">
        <v>18.989999999999998</v>
      </c>
      <c r="G138" s="16">
        <f t="shared" si="8"/>
        <v>18.989999999999998</v>
      </c>
      <c r="H138" s="17">
        <f t="shared" si="9"/>
        <v>113.94</v>
      </c>
      <c r="I138" s="1"/>
    </row>
    <row r="139" spans="1:9" ht="51" x14ac:dyDescent="0.2">
      <c r="A139" s="14" t="s">
        <v>1472</v>
      </c>
      <c r="B139" s="15" t="s">
        <v>260</v>
      </c>
      <c r="C139" s="22" t="s">
        <v>261</v>
      </c>
      <c r="D139" s="17" t="s">
        <v>31</v>
      </c>
      <c r="E139" s="24">
        <v>300</v>
      </c>
      <c r="F139" s="42">
        <v>33.86</v>
      </c>
      <c r="G139" s="16">
        <f t="shared" si="8"/>
        <v>33.86</v>
      </c>
      <c r="H139" s="17">
        <f t="shared" si="9"/>
        <v>10158</v>
      </c>
      <c r="I139" s="1"/>
    </row>
    <row r="140" spans="1:9" ht="25.5" x14ac:dyDescent="0.2">
      <c r="A140" s="14" t="s">
        <v>1473</v>
      </c>
      <c r="B140" s="15" t="s">
        <v>262</v>
      </c>
      <c r="C140" s="22" t="s">
        <v>263</v>
      </c>
      <c r="D140" s="17" t="s">
        <v>9</v>
      </c>
      <c r="E140" s="24">
        <v>60</v>
      </c>
      <c r="F140" s="42">
        <v>20.43</v>
      </c>
      <c r="G140" s="16">
        <f t="shared" si="8"/>
        <v>20.43</v>
      </c>
      <c r="H140" s="17">
        <f t="shared" si="9"/>
        <v>1225.8</v>
      </c>
      <c r="I140" s="1"/>
    </row>
    <row r="141" spans="1:9" ht="12.75" x14ac:dyDescent="0.2">
      <c r="A141" s="8"/>
      <c r="B141" s="9"/>
      <c r="C141" s="12" t="s">
        <v>264</v>
      </c>
      <c r="D141" s="10"/>
      <c r="E141" s="10"/>
      <c r="F141" s="11"/>
      <c r="G141" s="11"/>
      <c r="H141" s="12"/>
      <c r="I141" s="1"/>
    </row>
    <row r="142" spans="1:9" ht="51" x14ac:dyDescent="0.2">
      <c r="A142" s="14" t="s">
        <v>1474</v>
      </c>
      <c r="B142" s="15" t="s">
        <v>265</v>
      </c>
      <c r="C142" s="22" t="s">
        <v>266</v>
      </c>
      <c r="D142" s="17" t="s">
        <v>12</v>
      </c>
      <c r="E142" s="24">
        <v>400</v>
      </c>
      <c r="F142" s="42">
        <v>121.25</v>
      </c>
      <c r="G142" s="16">
        <f t="shared" ref="G142:G149" si="10">F142*(1-$G$731)</f>
        <v>121.25</v>
      </c>
      <c r="H142" s="17">
        <f t="shared" ref="H142:H149" si="11">G142*E142</f>
        <v>48500</v>
      </c>
      <c r="I142" s="1"/>
    </row>
    <row r="143" spans="1:9" ht="63.75" x14ac:dyDescent="0.2">
      <c r="A143" s="14" t="s">
        <v>1475</v>
      </c>
      <c r="B143" s="15" t="s">
        <v>267</v>
      </c>
      <c r="C143" s="22" t="s">
        <v>268</v>
      </c>
      <c r="D143" s="17" t="s">
        <v>12</v>
      </c>
      <c r="E143" s="24">
        <v>200</v>
      </c>
      <c r="F143" s="42">
        <v>136.88999999999999</v>
      </c>
      <c r="G143" s="16">
        <f t="shared" si="10"/>
        <v>136.88999999999999</v>
      </c>
      <c r="H143" s="17">
        <f t="shared" si="11"/>
        <v>27378</v>
      </c>
      <c r="I143" s="1"/>
    </row>
    <row r="144" spans="1:9" ht="51" x14ac:dyDescent="0.2">
      <c r="A144" s="14" t="s">
        <v>1476</v>
      </c>
      <c r="B144" s="15" t="s">
        <v>269</v>
      </c>
      <c r="C144" s="22" t="s">
        <v>270</v>
      </c>
      <c r="D144" s="17" t="s">
        <v>12</v>
      </c>
      <c r="E144" s="24">
        <v>200</v>
      </c>
      <c r="F144" s="42">
        <v>189.63</v>
      </c>
      <c r="G144" s="16">
        <f t="shared" si="10"/>
        <v>189.63</v>
      </c>
      <c r="H144" s="17">
        <f t="shared" si="11"/>
        <v>37926</v>
      </c>
      <c r="I144" s="1"/>
    </row>
    <row r="145" spans="1:9" ht="63.75" x14ac:dyDescent="0.2">
      <c r="A145" s="14" t="s">
        <v>1477</v>
      </c>
      <c r="B145" s="15" t="s">
        <v>271</v>
      </c>
      <c r="C145" s="22" t="s">
        <v>272</v>
      </c>
      <c r="D145" s="17" t="s">
        <v>12</v>
      </c>
      <c r="E145" s="24">
        <v>160</v>
      </c>
      <c r="F145" s="42">
        <v>207.01</v>
      </c>
      <c r="G145" s="16">
        <f t="shared" si="10"/>
        <v>207.01</v>
      </c>
      <c r="H145" s="17">
        <f t="shared" si="11"/>
        <v>33121.599999999999</v>
      </c>
      <c r="I145" s="1"/>
    </row>
    <row r="146" spans="1:9" ht="51" x14ac:dyDescent="0.2">
      <c r="A146" s="14" t="s">
        <v>1478</v>
      </c>
      <c r="B146" s="15" t="s">
        <v>273</v>
      </c>
      <c r="C146" s="22" t="s">
        <v>274</v>
      </c>
      <c r="D146" s="17" t="s">
        <v>12</v>
      </c>
      <c r="E146" s="24">
        <v>50</v>
      </c>
      <c r="F146" s="42">
        <v>81.540000000000006</v>
      </c>
      <c r="G146" s="16">
        <f t="shared" si="10"/>
        <v>81.540000000000006</v>
      </c>
      <c r="H146" s="17">
        <f t="shared" si="11"/>
        <v>4077</v>
      </c>
      <c r="I146" s="1"/>
    </row>
    <row r="147" spans="1:9" ht="25.5" x14ac:dyDescent="0.2">
      <c r="A147" s="14" t="s">
        <v>1479</v>
      </c>
      <c r="B147" s="15" t="s">
        <v>275</v>
      </c>
      <c r="C147" s="22" t="s">
        <v>276</v>
      </c>
      <c r="D147" s="17" t="s">
        <v>12</v>
      </c>
      <c r="E147" s="24">
        <v>600</v>
      </c>
      <c r="F147" s="42">
        <v>40.020000000000003</v>
      </c>
      <c r="G147" s="16">
        <f t="shared" si="10"/>
        <v>40.020000000000003</v>
      </c>
      <c r="H147" s="17">
        <f t="shared" si="11"/>
        <v>24012</v>
      </c>
    </row>
    <row r="148" spans="1:9" ht="25.5" x14ac:dyDescent="0.2">
      <c r="A148" s="14" t="s">
        <v>1480</v>
      </c>
      <c r="B148" s="15" t="s">
        <v>277</v>
      </c>
      <c r="C148" s="22" t="s">
        <v>278</v>
      </c>
      <c r="D148" s="17" t="s">
        <v>31</v>
      </c>
      <c r="E148" s="24">
        <v>400</v>
      </c>
      <c r="F148" s="42">
        <v>15.38</v>
      </c>
      <c r="G148" s="16">
        <f t="shared" si="10"/>
        <v>15.38</v>
      </c>
      <c r="H148" s="17">
        <f t="shared" si="11"/>
        <v>6152</v>
      </c>
      <c r="I148" s="1"/>
    </row>
    <row r="149" spans="1:9" ht="51" x14ac:dyDescent="0.2">
      <c r="A149" s="14" t="s">
        <v>1481</v>
      </c>
      <c r="B149" s="15" t="s">
        <v>279</v>
      </c>
      <c r="C149" s="22" t="s">
        <v>280</v>
      </c>
      <c r="D149" s="17" t="s">
        <v>12</v>
      </c>
      <c r="E149" s="24">
        <v>200</v>
      </c>
      <c r="F149" s="42">
        <v>333.39</v>
      </c>
      <c r="G149" s="16">
        <f t="shared" si="10"/>
        <v>333.39</v>
      </c>
      <c r="H149" s="17">
        <f t="shared" si="11"/>
        <v>66678</v>
      </c>
    </row>
    <row r="150" spans="1:9" ht="25.5" x14ac:dyDescent="0.2">
      <c r="A150" s="8"/>
      <c r="B150" s="9"/>
      <c r="C150" s="12" t="s">
        <v>281</v>
      </c>
      <c r="D150" s="10"/>
      <c r="E150" s="10"/>
      <c r="F150" s="11"/>
      <c r="G150" s="11"/>
      <c r="H150" s="12"/>
      <c r="I150" s="1"/>
    </row>
    <row r="151" spans="1:9" ht="51" x14ac:dyDescent="0.2">
      <c r="A151" s="14" t="s">
        <v>1482</v>
      </c>
      <c r="B151" s="15" t="s">
        <v>282</v>
      </c>
      <c r="C151" s="22" t="s">
        <v>283</v>
      </c>
      <c r="D151" s="17" t="s">
        <v>12</v>
      </c>
      <c r="E151" s="24">
        <v>1000</v>
      </c>
      <c r="F151" s="42">
        <v>6.26</v>
      </c>
      <c r="G151" s="16">
        <f t="shared" ref="G151:G157" si="12">F151*(1-$G$731)</f>
        <v>6.26</v>
      </c>
      <c r="H151" s="17">
        <f t="shared" ref="H151:H157" si="13">G151*E151</f>
        <v>6260</v>
      </c>
      <c r="I151" s="1"/>
    </row>
    <row r="152" spans="1:9" ht="51" x14ac:dyDescent="0.2">
      <c r="A152" s="14" t="s">
        <v>1483</v>
      </c>
      <c r="B152" s="15" t="s">
        <v>284</v>
      </c>
      <c r="C152" s="22" t="s">
        <v>285</v>
      </c>
      <c r="D152" s="17" t="s">
        <v>12</v>
      </c>
      <c r="E152" s="24">
        <v>1000</v>
      </c>
      <c r="F152" s="42">
        <v>10.02</v>
      </c>
      <c r="G152" s="16">
        <f t="shared" si="12"/>
        <v>10.02</v>
      </c>
      <c r="H152" s="17">
        <f t="shared" si="13"/>
        <v>10020</v>
      </c>
      <c r="I152" s="1"/>
    </row>
    <row r="153" spans="1:9" ht="51" x14ac:dyDescent="0.2">
      <c r="A153" s="14" t="s">
        <v>1484</v>
      </c>
      <c r="B153" s="15" t="s">
        <v>286</v>
      </c>
      <c r="C153" s="22" t="s">
        <v>287</v>
      </c>
      <c r="D153" s="17" t="s">
        <v>12</v>
      </c>
      <c r="E153" s="24">
        <v>1500</v>
      </c>
      <c r="F153" s="42">
        <v>11.8</v>
      </c>
      <c r="G153" s="16">
        <f t="shared" si="12"/>
        <v>11.8</v>
      </c>
      <c r="H153" s="17">
        <f t="shared" si="13"/>
        <v>17700</v>
      </c>
      <c r="I153" s="1"/>
    </row>
    <row r="154" spans="1:9" ht="63.75" x14ac:dyDescent="0.2">
      <c r="A154" s="14" t="s">
        <v>1485</v>
      </c>
      <c r="B154" s="15" t="s">
        <v>288</v>
      </c>
      <c r="C154" s="22" t="s">
        <v>289</v>
      </c>
      <c r="D154" s="17" t="s">
        <v>12</v>
      </c>
      <c r="E154" s="24">
        <v>1000</v>
      </c>
      <c r="F154" s="42">
        <v>52.21</v>
      </c>
      <c r="G154" s="16">
        <f t="shared" si="12"/>
        <v>52.21</v>
      </c>
      <c r="H154" s="17">
        <f t="shared" si="13"/>
        <v>52210</v>
      </c>
      <c r="I154" s="1"/>
    </row>
    <row r="155" spans="1:9" ht="76.5" x14ac:dyDescent="0.2">
      <c r="A155" s="14" t="s">
        <v>1486</v>
      </c>
      <c r="B155" s="15" t="s">
        <v>290</v>
      </c>
      <c r="C155" s="22" t="s">
        <v>291</v>
      </c>
      <c r="D155" s="17" t="s">
        <v>12</v>
      </c>
      <c r="E155" s="24">
        <v>300</v>
      </c>
      <c r="F155" s="42">
        <v>50.07</v>
      </c>
      <c r="G155" s="16">
        <f t="shared" si="12"/>
        <v>50.07</v>
      </c>
      <c r="H155" s="17">
        <f t="shared" si="13"/>
        <v>15021</v>
      </c>
      <c r="I155" s="1"/>
    </row>
    <row r="156" spans="1:9" ht="76.5" x14ac:dyDescent="0.2">
      <c r="A156" s="14" t="s">
        <v>1487</v>
      </c>
      <c r="B156" s="15" t="s">
        <v>292</v>
      </c>
      <c r="C156" s="22" t="s">
        <v>293</v>
      </c>
      <c r="D156" s="17" t="s">
        <v>12</v>
      </c>
      <c r="E156" s="24">
        <v>600</v>
      </c>
      <c r="F156" s="42">
        <v>104.01</v>
      </c>
      <c r="G156" s="16">
        <f t="shared" si="12"/>
        <v>104.01</v>
      </c>
      <c r="H156" s="17">
        <f t="shared" si="13"/>
        <v>62406</v>
      </c>
      <c r="I156" s="1"/>
    </row>
    <row r="157" spans="1:9" ht="63.75" x14ac:dyDescent="0.2">
      <c r="A157" s="14" t="s">
        <v>1488</v>
      </c>
      <c r="B157" s="15" t="s">
        <v>294</v>
      </c>
      <c r="C157" s="22" t="s">
        <v>295</v>
      </c>
      <c r="D157" s="17" t="s">
        <v>12</v>
      </c>
      <c r="E157" s="24">
        <v>1000</v>
      </c>
      <c r="F157" s="42">
        <v>70.72</v>
      </c>
      <c r="G157" s="16">
        <f t="shared" si="12"/>
        <v>70.72</v>
      </c>
      <c r="H157" s="17">
        <f t="shared" si="13"/>
        <v>70720</v>
      </c>
      <c r="I157" s="1"/>
    </row>
    <row r="158" spans="1:9" ht="12.75" x14ac:dyDescent="0.2">
      <c r="A158" s="8"/>
      <c r="B158" s="9"/>
      <c r="C158" s="12" t="s">
        <v>296</v>
      </c>
      <c r="D158" s="10"/>
      <c r="E158" s="10"/>
      <c r="F158" s="11"/>
      <c r="G158" s="11"/>
      <c r="H158" s="12"/>
      <c r="I158" s="1"/>
    </row>
    <row r="159" spans="1:9" ht="38.25" x14ac:dyDescent="0.2">
      <c r="A159" s="14" t="s">
        <v>1489</v>
      </c>
      <c r="B159" s="15">
        <v>88648</v>
      </c>
      <c r="C159" s="22" t="s">
        <v>297</v>
      </c>
      <c r="D159" s="17" t="s">
        <v>31</v>
      </c>
      <c r="E159" s="24">
        <v>800</v>
      </c>
      <c r="F159" s="42">
        <v>10.26</v>
      </c>
      <c r="G159" s="16">
        <f t="shared" ref="G159:G167" si="14">F159*(1-$G$731)</f>
        <v>10.26</v>
      </c>
      <c r="H159" s="17">
        <f t="shared" ref="H159:H167" si="15">G159*E159</f>
        <v>8208</v>
      </c>
      <c r="I159" s="1"/>
    </row>
    <row r="160" spans="1:9" ht="51" x14ac:dyDescent="0.2">
      <c r="A160" s="14" t="s">
        <v>1490</v>
      </c>
      <c r="B160" s="15">
        <v>87246</v>
      </c>
      <c r="C160" s="22" t="s">
        <v>298</v>
      </c>
      <c r="D160" s="17" t="s">
        <v>2077</v>
      </c>
      <c r="E160" s="24">
        <v>250</v>
      </c>
      <c r="F160" s="42">
        <v>90.6</v>
      </c>
      <c r="G160" s="16">
        <f t="shared" si="14"/>
        <v>90.6</v>
      </c>
      <c r="H160" s="17">
        <f t="shared" si="15"/>
        <v>22650</v>
      </c>
      <c r="I160" s="1"/>
    </row>
    <row r="161" spans="1:9" ht="51" x14ac:dyDescent="0.2">
      <c r="A161" s="14" t="s">
        <v>1491</v>
      </c>
      <c r="B161" s="15">
        <v>87247</v>
      </c>
      <c r="C161" s="22" t="s">
        <v>299</v>
      </c>
      <c r="D161" s="17" t="s">
        <v>12</v>
      </c>
      <c r="E161" s="24">
        <v>300</v>
      </c>
      <c r="F161" s="42">
        <v>80.06</v>
      </c>
      <c r="G161" s="16">
        <f t="shared" si="14"/>
        <v>80.06</v>
      </c>
      <c r="H161" s="17">
        <f t="shared" si="15"/>
        <v>24018</v>
      </c>
      <c r="I161" s="1"/>
    </row>
    <row r="162" spans="1:9" ht="51" x14ac:dyDescent="0.2">
      <c r="A162" s="14" t="s">
        <v>1492</v>
      </c>
      <c r="B162" s="15">
        <v>87248</v>
      </c>
      <c r="C162" s="22" t="s">
        <v>300</v>
      </c>
      <c r="D162" s="17" t="s">
        <v>12</v>
      </c>
      <c r="E162" s="24">
        <v>800</v>
      </c>
      <c r="F162" s="42">
        <v>68.86</v>
      </c>
      <c r="G162" s="16">
        <f t="shared" si="14"/>
        <v>68.86</v>
      </c>
      <c r="H162" s="17">
        <f t="shared" si="15"/>
        <v>55088</v>
      </c>
      <c r="I162" s="1"/>
    </row>
    <row r="163" spans="1:9" ht="51" x14ac:dyDescent="0.2">
      <c r="A163" s="14" t="s">
        <v>1493</v>
      </c>
      <c r="B163" s="15">
        <v>87273</v>
      </c>
      <c r="C163" s="22" t="s">
        <v>301</v>
      </c>
      <c r="D163" s="17" t="s">
        <v>12</v>
      </c>
      <c r="E163" s="24">
        <v>400</v>
      </c>
      <c r="F163" s="42">
        <v>107.73</v>
      </c>
      <c r="G163" s="16">
        <f t="shared" si="14"/>
        <v>107.73</v>
      </c>
      <c r="H163" s="17">
        <f t="shared" si="15"/>
        <v>43092</v>
      </c>
      <c r="I163" s="1"/>
    </row>
    <row r="164" spans="1:9" ht="51" x14ac:dyDescent="0.2">
      <c r="A164" s="14" t="s">
        <v>1494</v>
      </c>
      <c r="B164" s="15">
        <v>87275</v>
      </c>
      <c r="C164" s="22" t="s">
        <v>302</v>
      </c>
      <c r="D164" s="17" t="s">
        <v>12</v>
      </c>
      <c r="E164" s="24">
        <v>250</v>
      </c>
      <c r="F164" s="42">
        <v>118.4</v>
      </c>
      <c r="G164" s="16">
        <f t="shared" si="14"/>
        <v>118.4</v>
      </c>
      <c r="H164" s="17">
        <f t="shared" si="15"/>
        <v>29600</v>
      </c>
      <c r="I164" s="1"/>
    </row>
    <row r="165" spans="1:9" ht="25.5" x14ac:dyDescent="0.2">
      <c r="A165" s="14" t="s">
        <v>1495</v>
      </c>
      <c r="B165" s="15">
        <v>98689</v>
      </c>
      <c r="C165" s="22" t="s">
        <v>303</v>
      </c>
      <c r="D165" s="17" t="s">
        <v>31</v>
      </c>
      <c r="E165" s="24">
        <v>60</v>
      </c>
      <c r="F165" s="42">
        <v>144.91</v>
      </c>
      <c r="G165" s="16">
        <f t="shared" si="14"/>
        <v>144.91</v>
      </c>
      <c r="H165" s="17">
        <f t="shared" si="15"/>
        <v>8694.6</v>
      </c>
      <c r="I165" s="1"/>
    </row>
    <row r="166" spans="1:9" ht="38.25" x14ac:dyDescent="0.2">
      <c r="A166" s="14" t="s">
        <v>1496</v>
      </c>
      <c r="B166" s="15" t="s">
        <v>304</v>
      </c>
      <c r="C166" s="22" t="s">
        <v>305</v>
      </c>
      <c r="D166" s="17" t="s">
        <v>2077</v>
      </c>
      <c r="E166" s="24">
        <v>250</v>
      </c>
      <c r="F166" s="42">
        <v>21.95</v>
      </c>
      <c r="G166" s="16">
        <f t="shared" si="14"/>
        <v>21.95</v>
      </c>
      <c r="H166" s="17">
        <f t="shared" si="15"/>
        <v>5487.5</v>
      </c>
      <c r="I166" s="1"/>
    </row>
    <row r="167" spans="1:9" ht="25.5" x14ac:dyDescent="0.2">
      <c r="A167" s="14" t="s">
        <v>1497</v>
      </c>
      <c r="B167" s="15">
        <v>101727</v>
      </c>
      <c r="C167" s="22" t="s">
        <v>306</v>
      </c>
      <c r="D167" s="17" t="s">
        <v>2077</v>
      </c>
      <c r="E167" s="24">
        <v>120</v>
      </c>
      <c r="F167" s="42">
        <v>275.75</v>
      </c>
      <c r="G167" s="16">
        <f t="shared" si="14"/>
        <v>275.75</v>
      </c>
      <c r="H167" s="17">
        <f t="shared" si="15"/>
        <v>33090</v>
      </c>
      <c r="I167" s="1"/>
    </row>
    <row r="168" spans="1:9" ht="12.75" x14ac:dyDescent="0.2">
      <c r="A168" s="8"/>
      <c r="B168" s="9"/>
      <c r="C168" s="12" t="s">
        <v>307</v>
      </c>
      <c r="D168" s="10"/>
      <c r="E168" s="10"/>
      <c r="F168" s="11"/>
      <c r="G168" s="11"/>
      <c r="H168" s="12"/>
      <c r="I168" s="1"/>
    </row>
    <row r="169" spans="1:9" ht="38.25" x14ac:dyDescent="0.2">
      <c r="A169" s="14" t="s">
        <v>1498</v>
      </c>
      <c r="B169" s="15" t="s">
        <v>308</v>
      </c>
      <c r="C169" s="22" t="s">
        <v>309</v>
      </c>
      <c r="D169" s="17" t="s">
        <v>12</v>
      </c>
      <c r="E169" s="24">
        <v>300</v>
      </c>
      <c r="F169" s="42">
        <v>101.77</v>
      </c>
      <c r="G169" s="16">
        <f t="shared" ref="G169:G174" si="16">F169*(1-$G$731)</f>
        <v>101.77</v>
      </c>
      <c r="H169" s="17">
        <f t="shared" ref="H169:H174" si="17">G169*E169</f>
        <v>30531</v>
      </c>
      <c r="I169" s="1"/>
    </row>
    <row r="170" spans="1:9" ht="25.5" x14ac:dyDescent="0.2">
      <c r="A170" s="14" t="s">
        <v>1499</v>
      </c>
      <c r="B170" s="15" t="s">
        <v>310</v>
      </c>
      <c r="C170" s="22" t="s">
        <v>311</v>
      </c>
      <c r="D170" s="17" t="s">
        <v>31</v>
      </c>
      <c r="E170" s="24">
        <v>150</v>
      </c>
      <c r="F170" s="42">
        <v>39.799999999999997</v>
      </c>
      <c r="G170" s="16">
        <f t="shared" si="16"/>
        <v>39.799999999999997</v>
      </c>
      <c r="H170" s="17">
        <f t="shared" si="17"/>
        <v>5970</v>
      </c>
      <c r="I170" s="1"/>
    </row>
    <row r="171" spans="1:9" ht="51" x14ac:dyDescent="0.2">
      <c r="A171" s="14" t="s">
        <v>1500</v>
      </c>
      <c r="B171" s="15" t="s">
        <v>312</v>
      </c>
      <c r="C171" s="22" t="s">
        <v>313</v>
      </c>
      <c r="D171" s="17" t="s">
        <v>12</v>
      </c>
      <c r="E171" s="24">
        <v>660</v>
      </c>
      <c r="F171" s="42">
        <v>15.2</v>
      </c>
      <c r="G171" s="16">
        <f t="shared" si="16"/>
        <v>15.2</v>
      </c>
      <c r="H171" s="17">
        <f t="shared" si="17"/>
        <v>10032</v>
      </c>
    </row>
    <row r="172" spans="1:9" ht="38.25" x14ac:dyDescent="0.2">
      <c r="A172" s="14" t="s">
        <v>1501</v>
      </c>
      <c r="B172" s="15" t="s">
        <v>314</v>
      </c>
      <c r="C172" s="22" t="s">
        <v>315</v>
      </c>
      <c r="D172" s="17" t="s">
        <v>12</v>
      </c>
      <c r="E172" s="24">
        <v>400</v>
      </c>
      <c r="F172" s="42">
        <v>23.95</v>
      </c>
      <c r="G172" s="16">
        <f t="shared" si="16"/>
        <v>23.95</v>
      </c>
      <c r="H172" s="17">
        <f t="shared" si="17"/>
        <v>9580</v>
      </c>
    </row>
    <row r="173" spans="1:9" ht="25.5" x14ac:dyDescent="0.2">
      <c r="A173" s="14" t="s">
        <v>1502</v>
      </c>
      <c r="B173" s="15" t="s">
        <v>316</v>
      </c>
      <c r="C173" s="22" t="s">
        <v>317</v>
      </c>
      <c r="D173" s="17" t="s">
        <v>12</v>
      </c>
      <c r="E173" s="24">
        <v>1300</v>
      </c>
      <c r="F173" s="42">
        <v>11.59</v>
      </c>
      <c r="G173" s="16">
        <f t="shared" si="16"/>
        <v>11.59</v>
      </c>
      <c r="H173" s="17">
        <f t="shared" si="17"/>
        <v>15067</v>
      </c>
      <c r="I173" s="1"/>
    </row>
    <row r="174" spans="1:9" ht="38.25" x14ac:dyDescent="0.2">
      <c r="A174" s="14" t="s">
        <v>1503</v>
      </c>
      <c r="B174" s="15" t="s">
        <v>318</v>
      </c>
      <c r="C174" s="22" t="s">
        <v>319</v>
      </c>
      <c r="D174" s="17" t="s">
        <v>12</v>
      </c>
      <c r="E174" s="24">
        <v>600</v>
      </c>
      <c r="F174" s="42">
        <v>21.15</v>
      </c>
      <c r="G174" s="16">
        <f t="shared" si="16"/>
        <v>21.15</v>
      </c>
      <c r="H174" s="17">
        <f t="shared" si="17"/>
        <v>12690</v>
      </c>
      <c r="I174" s="1"/>
    </row>
    <row r="175" spans="1:9" ht="12.75" x14ac:dyDescent="0.2">
      <c r="A175" s="8"/>
      <c r="B175" s="9"/>
      <c r="C175" s="12" t="s">
        <v>320</v>
      </c>
      <c r="D175" s="10"/>
      <c r="E175" s="10"/>
      <c r="F175" s="11"/>
      <c r="G175" s="11"/>
      <c r="H175" s="12"/>
      <c r="I175" s="1"/>
    </row>
    <row r="176" spans="1:9" ht="25.5" x14ac:dyDescent="0.2">
      <c r="A176" s="14" t="s">
        <v>1504</v>
      </c>
      <c r="B176" s="15" t="s">
        <v>321</v>
      </c>
      <c r="C176" s="22" t="s">
        <v>322</v>
      </c>
      <c r="D176" s="17" t="s">
        <v>35</v>
      </c>
      <c r="E176" s="24">
        <v>350</v>
      </c>
      <c r="F176" s="42">
        <v>130.78</v>
      </c>
      <c r="G176" s="16">
        <f t="shared" ref="G176:G180" si="18">F176*(1-$G$731)</f>
        <v>130.78</v>
      </c>
      <c r="H176" s="17">
        <f t="shared" ref="H176:H180" si="19">G176*E176</f>
        <v>45773</v>
      </c>
      <c r="I176" s="1"/>
    </row>
    <row r="177" spans="1:9" ht="51" x14ac:dyDescent="0.2">
      <c r="A177" s="14" t="s">
        <v>1505</v>
      </c>
      <c r="B177" s="15" t="s">
        <v>323</v>
      </c>
      <c r="C177" s="22" t="s">
        <v>324</v>
      </c>
      <c r="D177" s="17" t="s">
        <v>12</v>
      </c>
      <c r="E177" s="24">
        <v>1500</v>
      </c>
      <c r="F177" s="42">
        <v>1.05</v>
      </c>
      <c r="G177" s="16">
        <f t="shared" si="18"/>
        <v>1.05</v>
      </c>
      <c r="H177" s="17">
        <f t="shared" si="19"/>
        <v>1575</v>
      </c>
      <c r="I177" s="1"/>
    </row>
    <row r="178" spans="1:9" ht="25.5" x14ac:dyDescent="0.2">
      <c r="A178" s="14" t="s">
        <v>1506</v>
      </c>
      <c r="B178" s="15" t="s">
        <v>325</v>
      </c>
      <c r="C178" s="22" t="s">
        <v>326</v>
      </c>
      <c r="D178" s="17" t="s">
        <v>35</v>
      </c>
      <c r="E178" s="24">
        <v>150</v>
      </c>
      <c r="F178" s="42">
        <v>79.290000000000006</v>
      </c>
      <c r="G178" s="16">
        <f t="shared" si="18"/>
        <v>79.290000000000006</v>
      </c>
      <c r="H178" s="17">
        <f t="shared" si="19"/>
        <v>11893.5</v>
      </c>
      <c r="I178" s="1"/>
    </row>
    <row r="179" spans="1:9" ht="25.5" x14ac:dyDescent="0.2">
      <c r="A179" s="14" t="s">
        <v>1507</v>
      </c>
      <c r="B179" s="15" t="s">
        <v>327</v>
      </c>
      <c r="C179" s="22" t="s">
        <v>328</v>
      </c>
      <c r="D179" s="17" t="s">
        <v>35</v>
      </c>
      <c r="E179" s="24">
        <v>80</v>
      </c>
      <c r="F179" s="42">
        <v>106.13</v>
      </c>
      <c r="G179" s="16">
        <f t="shared" si="18"/>
        <v>106.13</v>
      </c>
      <c r="H179" s="17">
        <f t="shared" si="19"/>
        <v>8490.4</v>
      </c>
      <c r="I179" s="1"/>
    </row>
    <row r="180" spans="1:9" ht="25.5" x14ac:dyDescent="0.2">
      <c r="A180" s="14" t="s">
        <v>1508</v>
      </c>
      <c r="B180" s="15" t="s">
        <v>329</v>
      </c>
      <c r="C180" s="22" t="s">
        <v>330</v>
      </c>
      <c r="D180" s="17" t="s">
        <v>35</v>
      </c>
      <c r="E180" s="24">
        <v>200</v>
      </c>
      <c r="F180" s="42">
        <v>32.520000000000003</v>
      </c>
      <c r="G180" s="16">
        <f t="shared" si="18"/>
        <v>32.520000000000003</v>
      </c>
      <c r="H180" s="17">
        <f t="shared" si="19"/>
        <v>6504</v>
      </c>
      <c r="I180" s="1"/>
    </row>
    <row r="181" spans="1:9" ht="12.75" x14ac:dyDescent="0.2">
      <c r="A181" s="8"/>
      <c r="B181" s="9"/>
      <c r="C181" s="12" t="s">
        <v>331</v>
      </c>
      <c r="D181" s="10"/>
      <c r="E181" s="10"/>
      <c r="F181" s="11"/>
      <c r="G181" s="11"/>
      <c r="H181" s="12"/>
    </row>
    <row r="182" spans="1:9" ht="25.5" x14ac:dyDescent="0.2">
      <c r="A182" s="14" t="s">
        <v>1509</v>
      </c>
      <c r="B182" s="15" t="s">
        <v>332</v>
      </c>
      <c r="C182" s="22" t="s">
        <v>333</v>
      </c>
      <c r="D182" s="17" t="s">
        <v>12</v>
      </c>
      <c r="E182" s="24">
        <v>60</v>
      </c>
      <c r="F182" s="42">
        <v>18.850000000000001</v>
      </c>
      <c r="G182" s="16">
        <f t="shared" ref="G182:G192" si="20">F182*(1-$G$731)</f>
        <v>18.850000000000001</v>
      </c>
      <c r="H182" s="17">
        <f t="shared" ref="H182:H192" si="21">G182*E182</f>
        <v>1131</v>
      </c>
    </row>
    <row r="183" spans="1:9" ht="25.5" x14ac:dyDescent="0.2">
      <c r="A183" s="14" t="s">
        <v>1510</v>
      </c>
      <c r="B183" s="15" t="s">
        <v>334</v>
      </c>
      <c r="C183" s="22" t="s">
        <v>335</v>
      </c>
      <c r="D183" s="17" t="s">
        <v>35</v>
      </c>
      <c r="E183" s="24">
        <v>60</v>
      </c>
      <c r="F183" s="42">
        <v>86.51</v>
      </c>
      <c r="G183" s="16">
        <f t="shared" si="20"/>
        <v>86.51</v>
      </c>
      <c r="H183" s="17">
        <f t="shared" si="21"/>
        <v>5190.6000000000004</v>
      </c>
    </row>
    <row r="184" spans="1:9" ht="25.5" x14ac:dyDescent="0.2">
      <c r="A184" s="14" t="s">
        <v>1511</v>
      </c>
      <c r="B184" s="15" t="s">
        <v>336</v>
      </c>
      <c r="C184" s="22" t="s">
        <v>337</v>
      </c>
      <c r="D184" s="17" t="s">
        <v>31</v>
      </c>
      <c r="E184" s="24">
        <v>150</v>
      </c>
      <c r="F184" s="42">
        <v>10.84</v>
      </c>
      <c r="G184" s="16">
        <f t="shared" si="20"/>
        <v>10.84</v>
      </c>
      <c r="H184" s="17">
        <f t="shared" si="21"/>
        <v>1626</v>
      </c>
    </row>
    <row r="185" spans="1:9" ht="25.5" x14ac:dyDescent="0.2">
      <c r="A185" s="14" t="s">
        <v>1512</v>
      </c>
      <c r="B185" s="15" t="s">
        <v>338</v>
      </c>
      <c r="C185" s="22" t="s">
        <v>339</v>
      </c>
      <c r="D185" s="17" t="s">
        <v>9</v>
      </c>
      <c r="E185" s="24">
        <v>400</v>
      </c>
      <c r="F185" s="42">
        <v>16.55</v>
      </c>
      <c r="G185" s="16">
        <f t="shared" si="20"/>
        <v>16.55</v>
      </c>
      <c r="H185" s="17">
        <f t="shared" si="21"/>
        <v>6620</v>
      </c>
    </row>
    <row r="186" spans="1:9" ht="25.5" x14ac:dyDescent="0.2">
      <c r="A186" s="14" t="s">
        <v>1513</v>
      </c>
      <c r="B186" s="15" t="s">
        <v>340</v>
      </c>
      <c r="C186" s="22" t="s">
        <v>341</v>
      </c>
      <c r="D186" s="17" t="s">
        <v>12</v>
      </c>
      <c r="E186" s="24">
        <v>500</v>
      </c>
      <c r="F186" s="42">
        <v>29.21</v>
      </c>
      <c r="G186" s="16">
        <f t="shared" si="20"/>
        <v>29.21</v>
      </c>
      <c r="H186" s="17">
        <f t="shared" si="21"/>
        <v>14605</v>
      </c>
    </row>
    <row r="187" spans="1:9" ht="25.5" x14ac:dyDescent="0.2">
      <c r="A187" s="14" t="s">
        <v>1514</v>
      </c>
      <c r="B187" s="15" t="s">
        <v>342</v>
      </c>
      <c r="C187" s="22" t="s">
        <v>343</v>
      </c>
      <c r="D187" s="17" t="s">
        <v>31</v>
      </c>
      <c r="E187" s="24">
        <v>250</v>
      </c>
      <c r="F187" s="42">
        <v>37.42</v>
      </c>
      <c r="G187" s="16">
        <f t="shared" si="20"/>
        <v>37.42</v>
      </c>
      <c r="H187" s="17">
        <f t="shared" si="21"/>
        <v>9355</v>
      </c>
    </row>
    <row r="188" spans="1:9" ht="25.5" x14ac:dyDescent="0.2">
      <c r="A188" s="14" t="s">
        <v>1515</v>
      </c>
      <c r="B188" s="15" t="s">
        <v>344</v>
      </c>
      <c r="C188" s="22" t="s">
        <v>345</v>
      </c>
      <c r="D188" s="17" t="s">
        <v>31</v>
      </c>
      <c r="E188" s="24">
        <v>200</v>
      </c>
      <c r="F188" s="42">
        <v>50.63</v>
      </c>
      <c r="G188" s="16">
        <f t="shared" si="20"/>
        <v>50.63</v>
      </c>
      <c r="H188" s="17">
        <f t="shared" si="21"/>
        <v>10126</v>
      </c>
    </row>
    <row r="189" spans="1:9" ht="25.5" x14ac:dyDescent="0.2">
      <c r="A189" s="14" t="s">
        <v>1516</v>
      </c>
      <c r="B189" s="15" t="s">
        <v>346</v>
      </c>
      <c r="C189" s="22" t="s">
        <v>347</v>
      </c>
      <c r="D189" s="17" t="s">
        <v>12</v>
      </c>
      <c r="E189" s="24">
        <v>100</v>
      </c>
      <c r="F189" s="42">
        <v>104.7</v>
      </c>
      <c r="G189" s="16">
        <f t="shared" si="20"/>
        <v>104.7</v>
      </c>
      <c r="H189" s="17">
        <f t="shared" si="21"/>
        <v>10470</v>
      </c>
    </row>
    <row r="190" spans="1:9" ht="25.5" x14ac:dyDescent="0.2">
      <c r="A190" s="14" t="s">
        <v>1517</v>
      </c>
      <c r="B190" s="15" t="s">
        <v>348</v>
      </c>
      <c r="C190" s="22" t="s">
        <v>349</v>
      </c>
      <c r="D190" s="17" t="s">
        <v>35</v>
      </c>
      <c r="E190" s="24">
        <v>2</v>
      </c>
      <c r="F190" s="42">
        <v>5967.57</v>
      </c>
      <c r="G190" s="16">
        <f t="shared" si="20"/>
        <v>5967.57</v>
      </c>
      <c r="H190" s="17">
        <f t="shared" si="21"/>
        <v>11935.14</v>
      </c>
    </row>
    <row r="191" spans="1:9" ht="25.5" x14ac:dyDescent="0.2">
      <c r="A191" s="14" t="s">
        <v>1518</v>
      </c>
      <c r="B191" s="15" t="s">
        <v>350</v>
      </c>
      <c r="C191" s="22" t="s">
        <v>351</v>
      </c>
      <c r="D191" s="17" t="s">
        <v>35</v>
      </c>
      <c r="E191" s="24">
        <v>2</v>
      </c>
      <c r="F191" s="42">
        <v>3594.8</v>
      </c>
      <c r="G191" s="16">
        <f t="shared" si="20"/>
        <v>3594.8</v>
      </c>
      <c r="H191" s="17">
        <f t="shared" si="21"/>
        <v>7189.6</v>
      </c>
    </row>
    <row r="192" spans="1:9" ht="25.5" x14ac:dyDescent="0.2">
      <c r="A192" s="14" t="s">
        <v>1519</v>
      </c>
      <c r="B192" s="15" t="s">
        <v>352</v>
      </c>
      <c r="C192" s="22" t="s">
        <v>353</v>
      </c>
      <c r="D192" s="17" t="s">
        <v>31</v>
      </c>
      <c r="E192" s="24">
        <v>30</v>
      </c>
      <c r="F192" s="42">
        <v>347.21</v>
      </c>
      <c r="G192" s="16">
        <f t="shared" si="20"/>
        <v>347.21</v>
      </c>
      <c r="H192" s="17">
        <f t="shared" si="21"/>
        <v>10416.299999999999</v>
      </c>
    </row>
    <row r="193" spans="1:8" ht="12.75" x14ac:dyDescent="0.2">
      <c r="A193" s="8"/>
      <c r="B193" s="9"/>
      <c r="C193" s="12" t="s">
        <v>354</v>
      </c>
      <c r="D193" s="10"/>
      <c r="E193" s="10"/>
      <c r="F193" s="11"/>
      <c r="G193" s="11"/>
      <c r="H193" s="12"/>
    </row>
    <row r="194" spans="1:8" ht="51" x14ac:dyDescent="0.2">
      <c r="A194" s="14" t="s">
        <v>1520</v>
      </c>
      <c r="B194" s="15" t="s">
        <v>355</v>
      </c>
      <c r="C194" s="22" t="s">
        <v>356</v>
      </c>
      <c r="D194" s="17" t="s">
        <v>12</v>
      </c>
      <c r="E194" s="24">
        <v>2200</v>
      </c>
      <c r="F194" s="42">
        <v>18.04</v>
      </c>
      <c r="G194" s="16">
        <f t="shared" ref="G194:G210" si="22">F194*(1-$G$731)</f>
        <v>18.04</v>
      </c>
      <c r="H194" s="17">
        <f t="shared" ref="H194:H210" si="23">G194*E194</f>
        <v>39688</v>
      </c>
    </row>
    <row r="195" spans="1:8" ht="38.25" x14ac:dyDescent="0.2">
      <c r="A195" s="14" t="s">
        <v>1521</v>
      </c>
      <c r="B195" s="15" t="s">
        <v>357</v>
      </c>
      <c r="C195" s="22" t="s">
        <v>358</v>
      </c>
      <c r="D195" s="17" t="s">
        <v>12</v>
      </c>
      <c r="E195" s="24">
        <v>2200</v>
      </c>
      <c r="F195" s="42">
        <v>7.18</v>
      </c>
      <c r="G195" s="16">
        <f t="shared" si="22"/>
        <v>7.18</v>
      </c>
      <c r="H195" s="17">
        <f t="shared" si="23"/>
        <v>15796</v>
      </c>
    </row>
    <row r="196" spans="1:8" ht="51" x14ac:dyDescent="0.2">
      <c r="A196" s="14" t="s">
        <v>1522</v>
      </c>
      <c r="B196" s="15" t="s">
        <v>359</v>
      </c>
      <c r="C196" s="22" t="s">
        <v>360</v>
      </c>
      <c r="D196" s="17" t="s">
        <v>12</v>
      </c>
      <c r="E196" s="24">
        <v>600</v>
      </c>
      <c r="F196" s="42">
        <v>61.04</v>
      </c>
      <c r="G196" s="16">
        <f t="shared" si="22"/>
        <v>61.04</v>
      </c>
      <c r="H196" s="17">
        <f t="shared" si="23"/>
        <v>36624</v>
      </c>
    </row>
    <row r="197" spans="1:8" ht="38.25" x14ac:dyDescent="0.2">
      <c r="A197" s="14" t="s">
        <v>1523</v>
      </c>
      <c r="B197" s="15" t="s">
        <v>361</v>
      </c>
      <c r="C197" s="22" t="s">
        <v>362</v>
      </c>
      <c r="D197" s="17" t="s">
        <v>31</v>
      </c>
      <c r="E197" s="24">
        <v>120</v>
      </c>
      <c r="F197" s="42">
        <v>99.6</v>
      </c>
      <c r="G197" s="16">
        <f t="shared" si="22"/>
        <v>99.6</v>
      </c>
      <c r="H197" s="17">
        <f t="shared" si="23"/>
        <v>11952</v>
      </c>
    </row>
    <row r="198" spans="1:8" ht="38.25" x14ac:dyDescent="0.2">
      <c r="A198" s="14" t="s">
        <v>1524</v>
      </c>
      <c r="B198" s="15" t="s">
        <v>363</v>
      </c>
      <c r="C198" s="22" t="s">
        <v>364</v>
      </c>
      <c r="D198" s="17" t="s">
        <v>12</v>
      </c>
      <c r="E198" s="24">
        <v>250</v>
      </c>
      <c r="F198" s="42">
        <v>54.43</v>
      </c>
      <c r="G198" s="16">
        <f t="shared" si="22"/>
        <v>54.43</v>
      </c>
      <c r="H198" s="17">
        <f t="shared" si="23"/>
        <v>13607.5</v>
      </c>
    </row>
    <row r="199" spans="1:8" ht="51" x14ac:dyDescent="0.2">
      <c r="A199" s="14" t="s">
        <v>1525</v>
      </c>
      <c r="B199" s="15" t="s">
        <v>365</v>
      </c>
      <c r="C199" s="22" t="s">
        <v>366</v>
      </c>
      <c r="D199" s="17" t="s">
        <v>31</v>
      </c>
      <c r="E199" s="24">
        <v>60</v>
      </c>
      <c r="F199" s="42">
        <v>46.54</v>
      </c>
      <c r="G199" s="16">
        <f t="shared" si="22"/>
        <v>46.54</v>
      </c>
      <c r="H199" s="17">
        <f t="shared" si="23"/>
        <v>2792.4</v>
      </c>
    </row>
    <row r="200" spans="1:8" ht="38.25" x14ac:dyDescent="0.2">
      <c r="A200" s="14" t="s">
        <v>1526</v>
      </c>
      <c r="B200" s="15" t="s">
        <v>367</v>
      </c>
      <c r="C200" s="22" t="s">
        <v>368</v>
      </c>
      <c r="D200" s="17" t="s">
        <v>12</v>
      </c>
      <c r="E200" s="24">
        <v>350</v>
      </c>
      <c r="F200" s="42">
        <v>25.59</v>
      </c>
      <c r="G200" s="16">
        <f t="shared" si="22"/>
        <v>25.59</v>
      </c>
      <c r="H200" s="17">
        <f t="shared" si="23"/>
        <v>8956.5</v>
      </c>
    </row>
    <row r="201" spans="1:8" ht="76.5" x14ac:dyDescent="0.2">
      <c r="A201" s="14" t="s">
        <v>1527</v>
      </c>
      <c r="B201" s="15" t="s">
        <v>369</v>
      </c>
      <c r="C201" s="55" t="s">
        <v>2076</v>
      </c>
      <c r="D201" s="17" t="s">
        <v>12</v>
      </c>
      <c r="E201" s="24">
        <v>1200</v>
      </c>
      <c r="F201" s="42">
        <v>269.42</v>
      </c>
      <c r="G201" s="16">
        <f t="shared" si="22"/>
        <v>269.42</v>
      </c>
      <c r="H201" s="17">
        <f t="shared" si="23"/>
        <v>323304</v>
      </c>
    </row>
    <row r="202" spans="1:8" ht="25.5" x14ac:dyDescent="0.2">
      <c r="A202" s="14" t="s">
        <v>1528</v>
      </c>
      <c r="B202" s="15" t="s">
        <v>370</v>
      </c>
      <c r="C202" s="22" t="s">
        <v>371</v>
      </c>
      <c r="D202" s="17" t="s">
        <v>31</v>
      </c>
      <c r="E202" s="24">
        <v>450</v>
      </c>
      <c r="F202" s="42">
        <v>118.91</v>
      </c>
      <c r="G202" s="16">
        <f t="shared" si="22"/>
        <v>118.91</v>
      </c>
      <c r="H202" s="17">
        <f t="shared" si="23"/>
        <v>53509.5</v>
      </c>
    </row>
    <row r="203" spans="1:8" ht="25.5" x14ac:dyDescent="0.2">
      <c r="A203" s="14" t="s">
        <v>1529</v>
      </c>
      <c r="B203" s="15" t="s">
        <v>372</v>
      </c>
      <c r="C203" s="22" t="s">
        <v>373</v>
      </c>
      <c r="D203" s="17" t="s">
        <v>9</v>
      </c>
      <c r="E203" s="24">
        <v>150</v>
      </c>
      <c r="F203" s="42">
        <v>25.15</v>
      </c>
      <c r="G203" s="16">
        <f t="shared" si="22"/>
        <v>25.15</v>
      </c>
      <c r="H203" s="17">
        <f t="shared" si="23"/>
        <v>3772.5</v>
      </c>
    </row>
    <row r="204" spans="1:8" ht="76.5" x14ac:dyDescent="0.2">
      <c r="A204" s="14" t="s">
        <v>1530</v>
      </c>
      <c r="B204" s="15" t="s">
        <v>374</v>
      </c>
      <c r="C204" s="22" t="s">
        <v>375</v>
      </c>
      <c r="D204" s="17" t="s">
        <v>12</v>
      </c>
      <c r="E204" s="24">
        <v>800</v>
      </c>
      <c r="F204" s="42">
        <v>93.8</v>
      </c>
      <c r="G204" s="16">
        <f t="shared" si="22"/>
        <v>93.8</v>
      </c>
      <c r="H204" s="17">
        <f t="shared" si="23"/>
        <v>75040</v>
      </c>
    </row>
    <row r="205" spans="1:8" ht="38.25" x14ac:dyDescent="0.2">
      <c r="A205" s="14" t="s">
        <v>1531</v>
      </c>
      <c r="B205" s="15" t="s">
        <v>376</v>
      </c>
      <c r="C205" s="22" t="s">
        <v>377</v>
      </c>
      <c r="D205" s="17" t="s">
        <v>12</v>
      </c>
      <c r="E205" s="24">
        <v>600</v>
      </c>
      <c r="F205" s="42">
        <v>140.15</v>
      </c>
      <c r="G205" s="16">
        <f t="shared" si="22"/>
        <v>140.15</v>
      </c>
      <c r="H205" s="17">
        <f t="shared" si="23"/>
        <v>84090</v>
      </c>
    </row>
    <row r="206" spans="1:8" ht="63.75" x14ac:dyDescent="0.2">
      <c r="A206" s="14" t="s">
        <v>1532</v>
      </c>
      <c r="B206" s="15" t="s">
        <v>378</v>
      </c>
      <c r="C206" s="22" t="s">
        <v>379</v>
      </c>
      <c r="D206" s="17" t="s">
        <v>12</v>
      </c>
      <c r="E206" s="24">
        <v>1600</v>
      </c>
      <c r="F206" s="42">
        <v>60.99</v>
      </c>
      <c r="G206" s="16">
        <f t="shared" si="22"/>
        <v>60.99</v>
      </c>
      <c r="H206" s="17">
        <f t="shared" si="23"/>
        <v>97584</v>
      </c>
    </row>
    <row r="207" spans="1:8" ht="51" x14ac:dyDescent="0.2">
      <c r="A207" s="14" t="s">
        <v>1533</v>
      </c>
      <c r="B207" s="15" t="s">
        <v>380</v>
      </c>
      <c r="C207" s="22" t="s">
        <v>381</v>
      </c>
      <c r="D207" s="17" t="s">
        <v>9</v>
      </c>
      <c r="E207" s="24">
        <v>20</v>
      </c>
      <c r="F207" s="42">
        <v>907.89</v>
      </c>
      <c r="G207" s="16">
        <f t="shared" si="22"/>
        <v>907.89</v>
      </c>
      <c r="H207" s="17">
        <f t="shared" si="23"/>
        <v>18157.8</v>
      </c>
    </row>
    <row r="208" spans="1:8" ht="51" x14ac:dyDescent="0.2">
      <c r="A208" s="14" t="s">
        <v>1534</v>
      </c>
      <c r="B208" s="15">
        <v>92620</v>
      </c>
      <c r="C208" s="22" t="s">
        <v>382</v>
      </c>
      <c r="D208" s="17" t="s">
        <v>9</v>
      </c>
      <c r="E208" s="24">
        <v>25</v>
      </c>
      <c r="F208" s="42">
        <v>2625.02</v>
      </c>
      <c r="G208" s="16">
        <f t="shared" si="22"/>
        <v>2625.02</v>
      </c>
      <c r="H208" s="17">
        <f t="shared" si="23"/>
        <v>65625.5</v>
      </c>
    </row>
    <row r="209" spans="1:8" ht="51" x14ac:dyDescent="0.2">
      <c r="A209" s="14" t="s">
        <v>1535</v>
      </c>
      <c r="B209" s="15">
        <v>92610</v>
      </c>
      <c r="C209" s="22" t="s">
        <v>383</v>
      </c>
      <c r="D209" s="17" t="s">
        <v>9</v>
      </c>
      <c r="E209" s="24">
        <v>50</v>
      </c>
      <c r="F209" s="42">
        <v>1599.9</v>
      </c>
      <c r="G209" s="16">
        <f t="shared" si="22"/>
        <v>1599.9</v>
      </c>
      <c r="H209" s="17">
        <f t="shared" si="23"/>
        <v>79995</v>
      </c>
    </row>
    <row r="210" spans="1:8" ht="38.25" x14ac:dyDescent="0.2">
      <c r="A210" s="14" t="s">
        <v>1536</v>
      </c>
      <c r="B210" s="15" t="s">
        <v>384</v>
      </c>
      <c r="C210" s="22" t="s">
        <v>385</v>
      </c>
      <c r="D210" s="17" t="s">
        <v>386</v>
      </c>
      <c r="E210" s="24">
        <v>30</v>
      </c>
      <c r="F210" s="42">
        <v>432.5</v>
      </c>
      <c r="G210" s="16">
        <f t="shared" si="22"/>
        <v>432.5</v>
      </c>
      <c r="H210" s="17">
        <f t="shared" si="23"/>
        <v>12975</v>
      </c>
    </row>
    <row r="211" spans="1:8" ht="12.75" x14ac:dyDescent="0.2">
      <c r="A211" s="8"/>
      <c r="B211" s="9"/>
      <c r="C211" s="12" t="s">
        <v>387</v>
      </c>
      <c r="D211" s="10"/>
      <c r="E211" s="10"/>
      <c r="F211" s="11"/>
      <c r="G211" s="11"/>
      <c r="H211" s="12"/>
    </row>
    <row r="212" spans="1:8" ht="25.5" x14ac:dyDescent="0.2">
      <c r="A212" s="14" t="s">
        <v>1537</v>
      </c>
      <c r="B212" s="15" t="s">
        <v>388</v>
      </c>
      <c r="C212" s="22" t="s">
        <v>389</v>
      </c>
      <c r="D212" s="17" t="s">
        <v>31</v>
      </c>
      <c r="E212" s="24">
        <v>1500</v>
      </c>
      <c r="F212" s="42">
        <v>55.05</v>
      </c>
      <c r="G212" s="16">
        <f t="shared" ref="G212:G223" si="24">F212*(1-$G$731)</f>
        <v>55.05</v>
      </c>
      <c r="H212" s="17">
        <f t="shared" ref="H212:H223" si="25">G212*E212</f>
        <v>82575</v>
      </c>
    </row>
    <row r="213" spans="1:8" ht="38.25" x14ac:dyDescent="0.2">
      <c r="A213" s="14" t="s">
        <v>1538</v>
      </c>
      <c r="B213" s="15" t="s">
        <v>390</v>
      </c>
      <c r="C213" s="22" t="s">
        <v>391</v>
      </c>
      <c r="D213" s="17" t="s">
        <v>31</v>
      </c>
      <c r="E213" s="24">
        <v>800</v>
      </c>
      <c r="F213" s="42">
        <v>66.64</v>
      </c>
      <c r="G213" s="16">
        <f t="shared" si="24"/>
        <v>66.64</v>
      </c>
      <c r="H213" s="17">
        <f t="shared" si="25"/>
        <v>53312</v>
      </c>
    </row>
    <row r="214" spans="1:8" ht="38.25" x14ac:dyDescent="0.2">
      <c r="A214" s="14" t="s">
        <v>1539</v>
      </c>
      <c r="B214" s="15" t="s">
        <v>392</v>
      </c>
      <c r="C214" s="22" t="s">
        <v>393</v>
      </c>
      <c r="D214" s="17" t="s">
        <v>31</v>
      </c>
      <c r="E214" s="24">
        <v>500</v>
      </c>
      <c r="F214" s="42">
        <v>119.32</v>
      </c>
      <c r="G214" s="16">
        <f t="shared" si="24"/>
        <v>119.32</v>
      </c>
      <c r="H214" s="17">
        <f t="shared" si="25"/>
        <v>59660</v>
      </c>
    </row>
    <row r="215" spans="1:8" ht="38.25" x14ac:dyDescent="0.2">
      <c r="A215" s="14" t="s">
        <v>1540</v>
      </c>
      <c r="B215" s="15" t="s">
        <v>394</v>
      </c>
      <c r="C215" s="22" t="s">
        <v>395</v>
      </c>
      <c r="D215" s="17" t="s">
        <v>31</v>
      </c>
      <c r="E215" s="24">
        <v>800</v>
      </c>
      <c r="F215" s="42">
        <v>78.12</v>
      </c>
      <c r="G215" s="16">
        <f t="shared" si="24"/>
        <v>78.12</v>
      </c>
      <c r="H215" s="17">
        <f t="shared" si="25"/>
        <v>62496</v>
      </c>
    </row>
    <row r="216" spans="1:8" ht="12.75" x14ac:dyDescent="0.2">
      <c r="A216" s="14" t="s">
        <v>1541</v>
      </c>
      <c r="B216" s="15" t="s">
        <v>396</v>
      </c>
      <c r="C216" s="22" t="s">
        <v>397</v>
      </c>
      <c r="D216" s="17" t="s">
        <v>31</v>
      </c>
      <c r="E216" s="24">
        <v>600</v>
      </c>
      <c r="F216" s="42">
        <v>35.950000000000003</v>
      </c>
      <c r="G216" s="16">
        <f t="shared" si="24"/>
        <v>35.950000000000003</v>
      </c>
      <c r="H216" s="17">
        <f t="shared" si="25"/>
        <v>21570</v>
      </c>
    </row>
    <row r="217" spans="1:8" ht="38.25" x14ac:dyDescent="0.2">
      <c r="A217" s="14" t="s">
        <v>1542</v>
      </c>
      <c r="B217" s="15" t="s">
        <v>398</v>
      </c>
      <c r="C217" s="22" t="s">
        <v>399</v>
      </c>
      <c r="D217" s="17" t="s">
        <v>31</v>
      </c>
      <c r="E217" s="24">
        <v>300</v>
      </c>
      <c r="F217" s="42">
        <v>111.26</v>
      </c>
      <c r="G217" s="16">
        <f t="shared" si="24"/>
        <v>111.26</v>
      </c>
      <c r="H217" s="17">
        <f t="shared" si="25"/>
        <v>33378</v>
      </c>
    </row>
    <row r="218" spans="1:8" ht="38.25" x14ac:dyDescent="0.2">
      <c r="A218" s="14" t="s">
        <v>1543</v>
      </c>
      <c r="B218" s="15" t="s">
        <v>400</v>
      </c>
      <c r="C218" s="22" t="s">
        <v>401</v>
      </c>
      <c r="D218" s="17" t="s">
        <v>31</v>
      </c>
      <c r="E218" s="24">
        <v>200</v>
      </c>
      <c r="F218" s="42">
        <v>214.33</v>
      </c>
      <c r="G218" s="16">
        <f t="shared" si="24"/>
        <v>214.33</v>
      </c>
      <c r="H218" s="17">
        <f t="shared" si="25"/>
        <v>42866</v>
      </c>
    </row>
    <row r="219" spans="1:8" ht="51" x14ac:dyDescent="0.2">
      <c r="A219" s="14" t="s">
        <v>1544</v>
      </c>
      <c r="B219" s="15" t="s">
        <v>402</v>
      </c>
      <c r="C219" s="22" t="s">
        <v>403</v>
      </c>
      <c r="D219" s="17" t="s">
        <v>31</v>
      </c>
      <c r="E219" s="24">
        <v>90</v>
      </c>
      <c r="F219" s="42">
        <v>213.98</v>
      </c>
      <c r="G219" s="16">
        <f t="shared" si="24"/>
        <v>213.98</v>
      </c>
      <c r="H219" s="17">
        <f t="shared" si="25"/>
        <v>19258.2</v>
      </c>
    </row>
    <row r="220" spans="1:8" ht="51" x14ac:dyDescent="0.2">
      <c r="A220" s="14" t="s">
        <v>1545</v>
      </c>
      <c r="B220" s="15" t="s">
        <v>404</v>
      </c>
      <c r="C220" s="22" t="s">
        <v>405</v>
      </c>
      <c r="D220" s="17" t="s">
        <v>31</v>
      </c>
      <c r="E220" s="24">
        <v>100</v>
      </c>
      <c r="F220" s="42">
        <v>48.97</v>
      </c>
      <c r="G220" s="16">
        <f t="shared" si="24"/>
        <v>48.97</v>
      </c>
      <c r="H220" s="17">
        <f t="shared" si="25"/>
        <v>4897</v>
      </c>
    </row>
    <row r="221" spans="1:8" ht="25.5" x14ac:dyDescent="0.2">
      <c r="A221" s="14" t="s">
        <v>1546</v>
      </c>
      <c r="B221" s="15" t="s">
        <v>406</v>
      </c>
      <c r="C221" s="22" t="s">
        <v>407</v>
      </c>
      <c r="D221" s="17" t="s">
        <v>31</v>
      </c>
      <c r="E221" s="24">
        <v>900</v>
      </c>
      <c r="F221" s="42">
        <v>15.46</v>
      </c>
      <c r="G221" s="16">
        <f t="shared" si="24"/>
        <v>15.46</v>
      </c>
      <c r="H221" s="17">
        <f t="shared" si="25"/>
        <v>13914</v>
      </c>
    </row>
    <row r="222" spans="1:8" ht="38.25" x14ac:dyDescent="0.2">
      <c r="A222" s="14" t="s">
        <v>1547</v>
      </c>
      <c r="B222" s="15" t="s">
        <v>408</v>
      </c>
      <c r="C222" s="22" t="s">
        <v>409</v>
      </c>
      <c r="D222" s="17" t="s">
        <v>31</v>
      </c>
      <c r="E222" s="24">
        <v>480</v>
      </c>
      <c r="F222" s="42">
        <v>47.31</v>
      </c>
      <c r="G222" s="16">
        <f t="shared" si="24"/>
        <v>47.31</v>
      </c>
      <c r="H222" s="17">
        <f t="shared" si="25"/>
        <v>22708.799999999999</v>
      </c>
    </row>
    <row r="223" spans="1:8" ht="25.5" x14ac:dyDescent="0.2">
      <c r="A223" s="14" t="s">
        <v>1548</v>
      </c>
      <c r="B223" s="15" t="s">
        <v>410</v>
      </c>
      <c r="C223" s="22" t="s">
        <v>411</v>
      </c>
      <c r="D223" s="17" t="s">
        <v>31</v>
      </c>
      <c r="E223" s="24">
        <v>900</v>
      </c>
      <c r="F223" s="42">
        <v>13.22</v>
      </c>
      <c r="G223" s="16">
        <f t="shared" si="24"/>
        <v>13.22</v>
      </c>
      <c r="H223" s="17">
        <f t="shared" si="25"/>
        <v>11898</v>
      </c>
    </row>
    <row r="224" spans="1:8" ht="12.75" x14ac:dyDescent="0.2">
      <c r="A224" s="8"/>
      <c r="B224" s="9"/>
      <c r="C224" s="12" t="s">
        <v>412</v>
      </c>
      <c r="D224" s="10"/>
      <c r="E224" s="10"/>
      <c r="F224" s="11"/>
      <c r="G224" s="11"/>
      <c r="H224" s="12"/>
    </row>
    <row r="225" spans="1:8" ht="38.25" x14ac:dyDescent="0.2">
      <c r="A225" s="14" t="s">
        <v>1549</v>
      </c>
      <c r="B225" s="15" t="s">
        <v>413</v>
      </c>
      <c r="C225" s="22" t="s">
        <v>414</v>
      </c>
      <c r="D225" s="17" t="s">
        <v>31</v>
      </c>
      <c r="E225" s="24">
        <v>300</v>
      </c>
      <c r="F225" s="42">
        <v>68.849999999999994</v>
      </c>
      <c r="G225" s="16">
        <f t="shared" ref="G225:G256" si="26">F225*(1-$G$731)</f>
        <v>68.849999999999994</v>
      </c>
      <c r="H225" s="17">
        <f t="shared" ref="H225:H256" si="27">G225*E225</f>
        <v>20655</v>
      </c>
    </row>
    <row r="226" spans="1:8" ht="38.25" x14ac:dyDescent="0.2">
      <c r="A226" s="14" t="s">
        <v>1550</v>
      </c>
      <c r="B226" s="15" t="s">
        <v>415</v>
      </c>
      <c r="C226" s="22" t="s">
        <v>416</v>
      </c>
      <c r="D226" s="17" t="s">
        <v>9</v>
      </c>
      <c r="E226" s="24">
        <v>50</v>
      </c>
      <c r="F226" s="42">
        <v>48.08</v>
      </c>
      <c r="G226" s="16">
        <f t="shared" si="26"/>
        <v>48.08</v>
      </c>
      <c r="H226" s="17">
        <f t="shared" si="27"/>
        <v>2404</v>
      </c>
    </row>
    <row r="227" spans="1:8" ht="38.25" x14ac:dyDescent="0.2">
      <c r="A227" s="14" t="s">
        <v>1551</v>
      </c>
      <c r="B227" s="15" t="s">
        <v>417</v>
      </c>
      <c r="C227" s="22" t="s">
        <v>418</v>
      </c>
      <c r="D227" s="17" t="s">
        <v>9</v>
      </c>
      <c r="E227" s="24">
        <v>20</v>
      </c>
      <c r="F227" s="42">
        <v>36.909999999999997</v>
      </c>
      <c r="G227" s="16">
        <f t="shared" si="26"/>
        <v>36.909999999999997</v>
      </c>
      <c r="H227" s="17">
        <f t="shared" si="27"/>
        <v>738.2</v>
      </c>
    </row>
    <row r="228" spans="1:8" ht="38.25" x14ac:dyDescent="0.2">
      <c r="A228" s="14" t="s">
        <v>1552</v>
      </c>
      <c r="B228" s="15" t="s">
        <v>419</v>
      </c>
      <c r="C228" s="22" t="s">
        <v>420</v>
      </c>
      <c r="D228" s="17" t="s">
        <v>9</v>
      </c>
      <c r="E228" s="24">
        <v>10</v>
      </c>
      <c r="F228" s="42">
        <v>85.69</v>
      </c>
      <c r="G228" s="16">
        <f t="shared" si="26"/>
        <v>85.69</v>
      </c>
      <c r="H228" s="17">
        <f t="shared" si="27"/>
        <v>856.9</v>
      </c>
    </row>
    <row r="229" spans="1:8" ht="38.25" x14ac:dyDescent="0.2">
      <c r="A229" s="14" t="s">
        <v>1553</v>
      </c>
      <c r="B229" s="15">
        <v>89531</v>
      </c>
      <c r="C229" s="22" t="s">
        <v>421</v>
      </c>
      <c r="D229" s="17" t="s">
        <v>9</v>
      </c>
      <c r="E229" s="24">
        <v>1</v>
      </c>
      <c r="F229" s="42">
        <v>44.02</v>
      </c>
      <c r="G229" s="16">
        <f t="shared" si="26"/>
        <v>44.02</v>
      </c>
      <c r="H229" s="17">
        <f t="shared" si="27"/>
        <v>44.02</v>
      </c>
    </row>
    <row r="230" spans="1:8" ht="38.25" x14ac:dyDescent="0.2">
      <c r="A230" s="14" t="s">
        <v>1554</v>
      </c>
      <c r="B230" s="15">
        <v>95694</v>
      </c>
      <c r="C230" s="22" t="s">
        <v>422</v>
      </c>
      <c r="D230" s="17" t="s">
        <v>9</v>
      </c>
      <c r="E230" s="24">
        <v>1</v>
      </c>
      <c r="F230" s="42">
        <v>63.75</v>
      </c>
      <c r="G230" s="16">
        <f t="shared" si="26"/>
        <v>63.75</v>
      </c>
      <c r="H230" s="17">
        <f t="shared" si="27"/>
        <v>63.75</v>
      </c>
    </row>
    <row r="231" spans="1:8" ht="38.25" x14ac:dyDescent="0.2">
      <c r="A231" s="14" t="s">
        <v>1555</v>
      </c>
      <c r="B231" s="15" t="s">
        <v>423</v>
      </c>
      <c r="C231" s="22" t="s">
        <v>424</v>
      </c>
      <c r="D231" s="17" t="s">
        <v>9</v>
      </c>
      <c r="E231" s="24">
        <v>6</v>
      </c>
      <c r="F231" s="42">
        <v>89.74</v>
      </c>
      <c r="G231" s="16">
        <f t="shared" si="26"/>
        <v>89.74</v>
      </c>
      <c r="H231" s="17">
        <f t="shared" si="27"/>
        <v>538.44000000000005</v>
      </c>
    </row>
    <row r="232" spans="1:8" ht="38.25" x14ac:dyDescent="0.2">
      <c r="A232" s="14" t="s">
        <v>1556</v>
      </c>
      <c r="B232" s="15" t="s">
        <v>425</v>
      </c>
      <c r="C232" s="22" t="s">
        <v>426</v>
      </c>
      <c r="D232" s="17" t="s">
        <v>9</v>
      </c>
      <c r="E232" s="24">
        <v>6</v>
      </c>
      <c r="F232" s="42">
        <v>103.4</v>
      </c>
      <c r="G232" s="16">
        <f t="shared" si="26"/>
        <v>103.4</v>
      </c>
      <c r="H232" s="17">
        <f t="shared" si="27"/>
        <v>620.4</v>
      </c>
    </row>
    <row r="233" spans="1:8" ht="38.25" x14ac:dyDescent="0.2">
      <c r="A233" s="14" t="s">
        <v>1557</v>
      </c>
      <c r="B233" s="15" t="s">
        <v>427</v>
      </c>
      <c r="C233" s="22" t="s">
        <v>428</v>
      </c>
      <c r="D233" s="17" t="s">
        <v>31</v>
      </c>
      <c r="E233" s="24">
        <v>100</v>
      </c>
      <c r="F233" s="42">
        <v>99.87</v>
      </c>
      <c r="G233" s="16">
        <f t="shared" si="26"/>
        <v>99.87</v>
      </c>
      <c r="H233" s="17">
        <f t="shared" si="27"/>
        <v>9987</v>
      </c>
    </row>
    <row r="234" spans="1:8" ht="38.25" x14ac:dyDescent="0.2">
      <c r="A234" s="14" t="s">
        <v>1558</v>
      </c>
      <c r="B234" s="15" t="s">
        <v>429</v>
      </c>
      <c r="C234" s="22" t="s">
        <v>430</v>
      </c>
      <c r="D234" s="17" t="s">
        <v>9</v>
      </c>
      <c r="E234" s="24">
        <v>25</v>
      </c>
      <c r="F234" s="42">
        <v>157.26</v>
      </c>
      <c r="G234" s="16">
        <f t="shared" si="26"/>
        <v>157.26</v>
      </c>
      <c r="H234" s="17">
        <f t="shared" si="27"/>
        <v>3931.5</v>
      </c>
    </row>
    <row r="235" spans="1:8" ht="38.25" x14ac:dyDescent="0.2">
      <c r="A235" s="14" t="s">
        <v>1559</v>
      </c>
      <c r="B235" s="15" t="s">
        <v>431</v>
      </c>
      <c r="C235" s="22" t="s">
        <v>432</v>
      </c>
      <c r="D235" s="17" t="s">
        <v>9</v>
      </c>
      <c r="E235" s="24">
        <v>4</v>
      </c>
      <c r="F235" s="42">
        <v>90.31</v>
      </c>
      <c r="G235" s="16">
        <f t="shared" si="26"/>
        <v>90.31</v>
      </c>
      <c r="H235" s="17">
        <f t="shared" si="27"/>
        <v>361.24</v>
      </c>
    </row>
    <row r="236" spans="1:8" ht="38.25" x14ac:dyDescent="0.2">
      <c r="A236" s="14" t="s">
        <v>1560</v>
      </c>
      <c r="B236" s="15">
        <v>89701</v>
      </c>
      <c r="C236" s="22" t="s">
        <v>433</v>
      </c>
      <c r="D236" s="17" t="s">
        <v>9</v>
      </c>
      <c r="E236" s="24">
        <v>1</v>
      </c>
      <c r="F236" s="42">
        <v>228.13</v>
      </c>
      <c r="G236" s="16">
        <f t="shared" si="26"/>
        <v>228.13</v>
      </c>
      <c r="H236" s="17">
        <f t="shared" si="27"/>
        <v>228.13</v>
      </c>
    </row>
    <row r="237" spans="1:8" ht="38.25" x14ac:dyDescent="0.2">
      <c r="A237" s="14" t="s">
        <v>1561</v>
      </c>
      <c r="B237" s="15">
        <v>89591</v>
      </c>
      <c r="C237" s="22" t="s">
        <v>434</v>
      </c>
      <c r="D237" s="17" t="s">
        <v>9</v>
      </c>
      <c r="E237" s="24">
        <v>1</v>
      </c>
      <c r="F237" s="42">
        <v>149.47</v>
      </c>
      <c r="G237" s="16">
        <f t="shared" si="26"/>
        <v>149.47</v>
      </c>
      <c r="H237" s="17">
        <f t="shared" si="27"/>
        <v>149.47</v>
      </c>
    </row>
    <row r="238" spans="1:8" ht="38.25" x14ac:dyDescent="0.2">
      <c r="A238" s="14" t="s">
        <v>1562</v>
      </c>
      <c r="B238" s="15" t="s">
        <v>435</v>
      </c>
      <c r="C238" s="22" t="s">
        <v>436</v>
      </c>
      <c r="D238" s="17" t="s">
        <v>9</v>
      </c>
      <c r="E238" s="24">
        <v>4</v>
      </c>
      <c r="F238" s="42">
        <v>108.62</v>
      </c>
      <c r="G238" s="16">
        <f t="shared" si="26"/>
        <v>108.62</v>
      </c>
      <c r="H238" s="17">
        <f t="shared" si="27"/>
        <v>434.48</v>
      </c>
    </row>
    <row r="239" spans="1:8" ht="38.25" x14ac:dyDescent="0.2">
      <c r="A239" s="14" t="s">
        <v>1563</v>
      </c>
      <c r="B239" s="15">
        <v>104174</v>
      </c>
      <c r="C239" s="22" t="s">
        <v>437</v>
      </c>
      <c r="D239" s="17" t="s">
        <v>9</v>
      </c>
      <c r="E239" s="24">
        <v>1</v>
      </c>
      <c r="F239" s="42">
        <v>229.04</v>
      </c>
      <c r="G239" s="16">
        <f t="shared" si="26"/>
        <v>229.04</v>
      </c>
      <c r="H239" s="17">
        <f t="shared" si="27"/>
        <v>229.04</v>
      </c>
    </row>
    <row r="240" spans="1:8" ht="38.25" x14ac:dyDescent="0.2">
      <c r="A240" s="14" t="s">
        <v>1564</v>
      </c>
      <c r="B240" s="15">
        <v>89704</v>
      </c>
      <c r="C240" s="22" t="s">
        <v>438</v>
      </c>
      <c r="D240" s="17" t="s">
        <v>9</v>
      </c>
      <c r="E240" s="24">
        <v>1</v>
      </c>
      <c r="F240" s="42">
        <v>174.86</v>
      </c>
      <c r="G240" s="16">
        <f t="shared" si="26"/>
        <v>174.86</v>
      </c>
      <c r="H240" s="17">
        <f t="shared" si="27"/>
        <v>174.86</v>
      </c>
    </row>
    <row r="241" spans="1:8" ht="51" x14ac:dyDescent="0.2">
      <c r="A241" s="14" t="s">
        <v>1565</v>
      </c>
      <c r="B241" s="15" t="s">
        <v>439</v>
      </c>
      <c r="C241" s="22" t="s">
        <v>440</v>
      </c>
      <c r="D241" s="17" t="s">
        <v>31</v>
      </c>
      <c r="E241" s="24">
        <v>1</v>
      </c>
      <c r="F241" s="42">
        <v>1.88</v>
      </c>
      <c r="G241" s="16">
        <f t="shared" si="26"/>
        <v>1.88</v>
      </c>
      <c r="H241" s="17">
        <f t="shared" si="27"/>
        <v>1.88</v>
      </c>
    </row>
    <row r="242" spans="1:8" ht="51" x14ac:dyDescent="0.2">
      <c r="A242" s="14" t="s">
        <v>1566</v>
      </c>
      <c r="B242" s="15" t="s">
        <v>441</v>
      </c>
      <c r="C242" s="22" t="s">
        <v>442</v>
      </c>
      <c r="D242" s="17" t="s">
        <v>31</v>
      </c>
      <c r="E242" s="24">
        <v>1</v>
      </c>
      <c r="F242" s="42">
        <v>4.58</v>
      </c>
      <c r="G242" s="16">
        <f t="shared" si="26"/>
        <v>4.58</v>
      </c>
      <c r="H242" s="17">
        <f t="shared" si="27"/>
        <v>4.58</v>
      </c>
    </row>
    <row r="243" spans="1:8" ht="38.25" x14ac:dyDescent="0.2">
      <c r="A243" s="14" t="s">
        <v>1567</v>
      </c>
      <c r="B243" s="15" t="s">
        <v>443</v>
      </c>
      <c r="C243" s="22" t="s">
        <v>444</v>
      </c>
      <c r="D243" s="17" t="s">
        <v>9</v>
      </c>
      <c r="E243" s="24">
        <v>4</v>
      </c>
      <c r="F243" s="42">
        <v>28.2</v>
      </c>
      <c r="G243" s="16">
        <f t="shared" si="26"/>
        <v>28.2</v>
      </c>
      <c r="H243" s="17">
        <f t="shared" si="27"/>
        <v>112.8</v>
      </c>
    </row>
    <row r="244" spans="1:8" ht="38.25" x14ac:dyDescent="0.2">
      <c r="A244" s="14" t="s">
        <v>1568</v>
      </c>
      <c r="B244" s="15" t="s">
        <v>445</v>
      </c>
      <c r="C244" s="22" t="s">
        <v>446</v>
      </c>
      <c r="D244" s="17" t="s">
        <v>9</v>
      </c>
      <c r="E244" s="24">
        <v>4</v>
      </c>
      <c r="F244" s="42">
        <v>106.31</v>
      </c>
      <c r="G244" s="16">
        <f t="shared" si="26"/>
        <v>106.31</v>
      </c>
      <c r="H244" s="17">
        <f t="shared" si="27"/>
        <v>425.24</v>
      </c>
    </row>
    <row r="245" spans="1:8" ht="51" x14ac:dyDescent="0.2">
      <c r="A245" s="14" t="s">
        <v>1569</v>
      </c>
      <c r="B245" s="15" t="s">
        <v>447</v>
      </c>
      <c r="C245" s="22" t="s">
        <v>448</v>
      </c>
      <c r="D245" s="17" t="s">
        <v>31</v>
      </c>
      <c r="E245" s="24">
        <v>100</v>
      </c>
      <c r="F245" s="42">
        <v>121.62</v>
      </c>
      <c r="G245" s="16">
        <f t="shared" si="26"/>
        <v>121.62</v>
      </c>
      <c r="H245" s="17">
        <f t="shared" si="27"/>
        <v>12162</v>
      </c>
    </row>
    <row r="246" spans="1:8" ht="51" x14ac:dyDescent="0.2">
      <c r="A246" s="14" t="s">
        <v>1570</v>
      </c>
      <c r="B246" s="15" t="s">
        <v>449</v>
      </c>
      <c r="C246" s="22" t="s">
        <v>450</v>
      </c>
      <c r="D246" s="17" t="s">
        <v>31</v>
      </c>
      <c r="E246" s="24">
        <v>100</v>
      </c>
      <c r="F246" s="42">
        <v>82.22</v>
      </c>
      <c r="G246" s="16">
        <f t="shared" si="26"/>
        <v>82.22</v>
      </c>
      <c r="H246" s="17">
        <f t="shared" si="27"/>
        <v>8222</v>
      </c>
    </row>
    <row r="247" spans="1:8" ht="51" x14ac:dyDescent="0.2">
      <c r="A247" s="14" t="s">
        <v>1571</v>
      </c>
      <c r="B247" s="15" t="s">
        <v>451</v>
      </c>
      <c r="C247" s="22" t="s">
        <v>452</v>
      </c>
      <c r="D247" s="17" t="s">
        <v>31</v>
      </c>
      <c r="E247" s="24">
        <v>100</v>
      </c>
      <c r="F247" s="42">
        <v>68.02</v>
      </c>
      <c r="G247" s="16">
        <f t="shared" si="26"/>
        <v>68.02</v>
      </c>
      <c r="H247" s="17">
        <f t="shared" si="27"/>
        <v>6802</v>
      </c>
    </row>
    <row r="248" spans="1:8" ht="38.25" x14ac:dyDescent="0.2">
      <c r="A248" s="14" t="s">
        <v>1572</v>
      </c>
      <c r="B248" s="15" t="s">
        <v>453</v>
      </c>
      <c r="C248" s="22" t="s">
        <v>454</v>
      </c>
      <c r="D248" s="17" t="s">
        <v>9</v>
      </c>
      <c r="E248" s="24">
        <v>10</v>
      </c>
      <c r="F248" s="42">
        <v>24.57</v>
      </c>
      <c r="G248" s="16">
        <f t="shared" si="26"/>
        <v>24.57</v>
      </c>
      <c r="H248" s="17">
        <f t="shared" si="27"/>
        <v>245.7</v>
      </c>
    </row>
    <row r="249" spans="1:8" ht="38.25" x14ac:dyDescent="0.2">
      <c r="A249" s="14" t="s">
        <v>1573</v>
      </c>
      <c r="B249" s="15" t="s">
        <v>455</v>
      </c>
      <c r="C249" s="22" t="s">
        <v>456</v>
      </c>
      <c r="D249" s="17" t="s">
        <v>9</v>
      </c>
      <c r="E249" s="24">
        <v>15</v>
      </c>
      <c r="F249" s="42">
        <v>53.08</v>
      </c>
      <c r="G249" s="16">
        <f t="shared" si="26"/>
        <v>53.08</v>
      </c>
      <c r="H249" s="17">
        <f t="shared" si="27"/>
        <v>796.2</v>
      </c>
    </row>
    <row r="250" spans="1:8" ht="51" x14ac:dyDescent="0.2">
      <c r="A250" s="14" t="s">
        <v>1574</v>
      </c>
      <c r="B250" s="15" t="s">
        <v>457</v>
      </c>
      <c r="C250" s="22" t="s">
        <v>458</v>
      </c>
      <c r="D250" s="17" t="s">
        <v>9</v>
      </c>
      <c r="E250" s="24">
        <v>20</v>
      </c>
      <c r="F250" s="42">
        <v>400.26</v>
      </c>
      <c r="G250" s="16">
        <f t="shared" si="26"/>
        <v>400.26</v>
      </c>
      <c r="H250" s="17">
        <f t="shared" si="27"/>
        <v>8005.2</v>
      </c>
    </row>
    <row r="251" spans="1:8" ht="25.5" x14ac:dyDescent="0.2">
      <c r="A251" s="14" t="s">
        <v>1575</v>
      </c>
      <c r="B251" s="15" t="s">
        <v>459</v>
      </c>
      <c r="C251" s="22" t="s">
        <v>460</v>
      </c>
      <c r="D251" s="17" t="s">
        <v>31</v>
      </c>
      <c r="E251" s="24">
        <v>100</v>
      </c>
      <c r="F251" s="42">
        <v>42.06</v>
      </c>
      <c r="G251" s="16">
        <f t="shared" si="26"/>
        <v>42.06</v>
      </c>
      <c r="H251" s="17">
        <f t="shared" si="27"/>
        <v>4206</v>
      </c>
    </row>
    <row r="252" spans="1:8" ht="51" x14ac:dyDescent="0.2">
      <c r="A252" s="14" t="s">
        <v>1576</v>
      </c>
      <c r="B252" s="15" t="s">
        <v>461</v>
      </c>
      <c r="C252" s="22" t="s">
        <v>462</v>
      </c>
      <c r="D252" s="17" t="s">
        <v>9</v>
      </c>
      <c r="E252" s="24">
        <v>30</v>
      </c>
      <c r="F252" s="42">
        <v>566.51</v>
      </c>
      <c r="G252" s="16">
        <f t="shared" si="26"/>
        <v>566.51</v>
      </c>
      <c r="H252" s="17">
        <f t="shared" si="27"/>
        <v>16995.3</v>
      </c>
    </row>
    <row r="253" spans="1:8" ht="38.25" x14ac:dyDescent="0.2">
      <c r="A253" s="14" t="s">
        <v>1577</v>
      </c>
      <c r="B253" s="15" t="s">
        <v>463</v>
      </c>
      <c r="C253" s="22" t="s">
        <v>464</v>
      </c>
      <c r="D253" s="17" t="s">
        <v>9</v>
      </c>
      <c r="E253" s="24">
        <v>5</v>
      </c>
      <c r="F253" s="42">
        <v>1131.8599999999999</v>
      </c>
      <c r="G253" s="16">
        <f t="shared" si="26"/>
        <v>1131.8599999999999</v>
      </c>
      <c r="H253" s="17">
        <f t="shared" si="27"/>
        <v>5659.3</v>
      </c>
    </row>
    <row r="254" spans="1:8" ht="25.5" x14ac:dyDescent="0.2">
      <c r="A254" s="14" t="s">
        <v>1578</v>
      </c>
      <c r="B254" s="15" t="s">
        <v>465</v>
      </c>
      <c r="C254" s="22" t="s">
        <v>466</v>
      </c>
      <c r="D254" s="17" t="s">
        <v>31</v>
      </c>
      <c r="E254" s="24">
        <v>300</v>
      </c>
      <c r="F254" s="42">
        <v>34.119999999999997</v>
      </c>
      <c r="G254" s="16">
        <f t="shared" si="26"/>
        <v>34.119999999999997</v>
      </c>
      <c r="H254" s="17">
        <f t="shared" si="27"/>
        <v>10236</v>
      </c>
    </row>
    <row r="255" spans="1:8" ht="63.75" x14ac:dyDescent="0.2">
      <c r="A255" s="14" t="s">
        <v>1579</v>
      </c>
      <c r="B255" s="15" t="s">
        <v>467</v>
      </c>
      <c r="C255" s="22" t="s">
        <v>468</v>
      </c>
      <c r="D255" s="17" t="s">
        <v>9</v>
      </c>
      <c r="E255" s="24">
        <v>1</v>
      </c>
      <c r="F255" s="42">
        <v>7517.87</v>
      </c>
      <c r="G255" s="16">
        <f t="shared" si="26"/>
        <v>7517.87</v>
      </c>
      <c r="H255" s="17">
        <f t="shared" si="27"/>
        <v>7517.87</v>
      </c>
    </row>
    <row r="256" spans="1:8" ht="25.5" x14ac:dyDescent="0.2">
      <c r="A256" s="14" t="s">
        <v>1580</v>
      </c>
      <c r="B256" s="15" t="s">
        <v>469</v>
      </c>
      <c r="C256" s="22" t="s">
        <v>470</v>
      </c>
      <c r="D256" s="17" t="s">
        <v>9</v>
      </c>
      <c r="E256" s="24">
        <v>1</v>
      </c>
      <c r="F256" s="42">
        <v>566.69000000000005</v>
      </c>
      <c r="G256" s="16">
        <f t="shared" si="26"/>
        <v>566.69000000000005</v>
      </c>
      <c r="H256" s="17">
        <f t="shared" si="27"/>
        <v>566.69000000000005</v>
      </c>
    </row>
    <row r="257" spans="1:8" ht="12.75" x14ac:dyDescent="0.2">
      <c r="A257" s="8"/>
      <c r="B257" s="9"/>
      <c r="C257" s="12" t="s">
        <v>471</v>
      </c>
      <c r="D257" s="10"/>
      <c r="E257" s="10"/>
      <c r="F257" s="11"/>
      <c r="G257" s="11"/>
      <c r="H257" s="12"/>
    </row>
    <row r="258" spans="1:8" ht="25.5" x14ac:dyDescent="0.2">
      <c r="A258" s="14" t="s">
        <v>1581</v>
      </c>
      <c r="B258" s="15" t="s">
        <v>472</v>
      </c>
      <c r="C258" s="22" t="s">
        <v>473</v>
      </c>
      <c r="D258" s="17" t="s">
        <v>9</v>
      </c>
      <c r="E258" s="24">
        <v>80</v>
      </c>
      <c r="F258" s="42">
        <v>8.19</v>
      </c>
      <c r="G258" s="16">
        <f t="shared" ref="G258:G275" si="28">F258*(1-$G$731)</f>
        <v>8.19</v>
      </c>
      <c r="H258" s="17">
        <f t="shared" ref="H258:H275" si="29">G258*E258</f>
        <v>655.20000000000005</v>
      </c>
    </row>
    <row r="259" spans="1:8" ht="38.25" x14ac:dyDescent="0.2">
      <c r="A259" s="14" t="s">
        <v>1582</v>
      </c>
      <c r="B259" s="15" t="s">
        <v>474</v>
      </c>
      <c r="C259" s="22" t="s">
        <v>475</v>
      </c>
      <c r="D259" s="17" t="s">
        <v>12</v>
      </c>
      <c r="E259" s="24">
        <f>0.9*0.6*8</f>
        <v>4.32</v>
      </c>
      <c r="F259" s="42">
        <v>784.94</v>
      </c>
      <c r="G259" s="16">
        <f t="shared" si="28"/>
        <v>784.94</v>
      </c>
      <c r="H259" s="17">
        <f t="shared" si="29"/>
        <v>3390.94</v>
      </c>
    </row>
    <row r="260" spans="1:8" ht="25.5" x14ac:dyDescent="0.2">
      <c r="A260" s="14" t="s">
        <v>1583</v>
      </c>
      <c r="B260" s="15" t="s">
        <v>476</v>
      </c>
      <c r="C260" s="22" t="s">
        <v>477</v>
      </c>
      <c r="D260" s="17" t="s">
        <v>9</v>
      </c>
      <c r="E260" s="24">
        <v>15</v>
      </c>
      <c r="F260" s="42">
        <v>63.99</v>
      </c>
      <c r="G260" s="16">
        <f t="shared" si="28"/>
        <v>63.99</v>
      </c>
      <c r="H260" s="17">
        <f t="shared" si="29"/>
        <v>959.85</v>
      </c>
    </row>
    <row r="261" spans="1:8" ht="51" x14ac:dyDescent="0.2">
      <c r="A261" s="14" t="s">
        <v>1584</v>
      </c>
      <c r="B261" s="15" t="s">
        <v>478</v>
      </c>
      <c r="C261" s="22" t="s">
        <v>479</v>
      </c>
      <c r="D261" s="17" t="s">
        <v>9</v>
      </c>
      <c r="E261" s="24">
        <v>15</v>
      </c>
      <c r="F261" s="42">
        <v>56.34</v>
      </c>
      <c r="G261" s="16">
        <f t="shared" si="28"/>
        <v>56.34</v>
      </c>
      <c r="H261" s="17">
        <f t="shared" si="29"/>
        <v>845.1</v>
      </c>
    </row>
    <row r="262" spans="1:8" ht="51" x14ac:dyDescent="0.2">
      <c r="A262" s="14" t="s">
        <v>1585</v>
      </c>
      <c r="B262" s="15" t="s">
        <v>480</v>
      </c>
      <c r="C262" s="22" t="s">
        <v>481</v>
      </c>
      <c r="D262" s="17" t="s">
        <v>9</v>
      </c>
      <c r="E262" s="24">
        <v>4</v>
      </c>
      <c r="F262" s="42">
        <v>1612.01</v>
      </c>
      <c r="G262" s="16">
        <f t="shared" si="28"/>
        <v>1612.01</v>
      </c>
      <c r="H262" s="17">
        <f t="shared" si="29"/>
        <v>6448.04</v>
      </c>
    </row>
    <row r="263" spans="1:8" ht="25.5" x14ac:dyDescent="0.2">
      <c r="A263" s="14" t="s">
        <v>1586</v>
      </c>
      <c r="B263" s="15" t="s">
        <v>482</v>
      </c>
      <c r="C263" s="22" t="s">
        <v>483</v>
      </c>
      <c r="D263" s="17" t="s">
        <v>9</v>
      </c>
      <c r="E263" s="24">
        <v>4</v>
      </c>
      <c r="F263" s="42">
        <v>1751.55</v>
      </c>
      <c r="G263" s="16">
        <f t="shared" si="28"/>
        <v>1751.55</v>
      </c>
      <c r="H263" s="17">
        <f t="shared" si="29"/>
        <v>7006.2</v>
      </c>
    </row>
    <row r="264" spans="1:8" ht="25.5" x14ac:dyDescent="0.2">
      <c r="A264" s="14" t="s">
        <v>1587</v>
      </c>
      <c r="B264" s="15" t="s">
        <v>484</v>
      </c>
      <c r="C264" s="22" t="s">
        <v>485</v>
      </c>
      <c r="D264" s="17" t="s">
        <v>9</v>
      </c>
      <c r="E264" s="24">
        <v>6</v>
      </c>
      <c r="F264" s="42">
        <v>370.39</v>
      </c>
      <c r="G264" s="16">
        <f t="shared" si="28"/>
        <v>370.39</v>
      </c>
      <c r="H264" s="17">
        <f t="shared" si="29"/>
        <v>2222.34</v>
      </c>
    </row>
    <row r="265" spans="1:8" ht="38.25" x14ac:dyDescent="0.2">
      <c r="A265" s="14" t="s">
        <v>1588</v>
      </c>
      <c r="B265" s="15" t="s">
        <v>486</v>
      </c>
      <c r="C265" s="22" t="s">
        <v>487</v>
      </c>
      <c r="D265" s="17" t="s">
        <v>9</v>
      </c>
      <c r="E265" s="24">
        <v>3</v>
      </c>
      <c r="F265" s="42">
        <v>287.60000000000002</v>
      </c>
      <c r="G265" s="16">
        <f t="shared" si="28"/>
        <v>287.60000000000002</v>
      </c>
      <c r="H265" s="17">
        <f t="shared" si="29"/>
        <v>862.8</v>
      </c>
    </row>
    <row r="266" spans="1:8" ht="51" x14ac:dyDescent="0.2">
      <c r="A266" s="14" t="s">
        <v>1589</v>
      </c>
      <c r="B266" s="15" t="s">
        <v>488</v>
      </c>
      <c r="C266" s="22" t="s">
        <v>489</v>
      </c>
      <c r="D266" s="17" t="s">
        <v>9</v>
      </c>
      <c r="E266" s="24">
        <v>3</v>
      </c>
      <c r="F266" s="42">
        <v>1711.33</v>
      </c>
      <c r="G266" s="16">
        <f t="shared" si="28"/>
        <v>1711.33</v>
      </c>
      <c r="H266" s="17">
        <f t="shared" si="29"/>
        <v>5133.99</v>
      </c>
    </row>
    <row r="267" spans="1:8" ht="25.5" x14ac:dyDescent="0.2">
      <c r="A267" s="14" t="s">
        <v>1590</v>
      </c>
      <c r="B267" s="15" t="s">
        <v>490</v>
      </c>
      <c r="C267" s="22" t="s">
        <v>491</v>
      </c>
      <c r="D267" s="17" t="s">
        <v>2077</v>
      </c>
      <c r="E267" s="24">
        <v>200</v>
      </c>
      <c r="F267" s="42">
        <v>37.35</v>
      </c>
      <c r="G267" s="16">
        <f t="shared" si="28"/>
        <v>37.35</v>
      </c>
      <c r="H267" s="17">
        <f t="shared" si="29"/>
        <v>7470</v>
      </c>
    </row>
    <row r="268" spans="1:8" ht="25.5" x14ac:dyDescent="0.2">
      <c r="A268" s="14" t="s">
        <v>1591</v>
      </c>
      <c r="B268" s="15" t="s">
        <v>492</v>
      </c>
      <c r="C268" s="22" t="s">
        <v>493</v>
      </c>
      <c r="D268" s="17" t="s">
        <v>31</v>
      </c>
      <c r="E268" s="24">
        <v>40</v>
      </c>
      <c r="F268" s="42">
        <v>107.05</v>
      </c>
      <c r="G268" s="16">
        <f t="shared" si="28"/>
        <v>107.05</v>
      </c>
      <c r="H268" s="17">
        <f t="shared" si="29"/>
        <v>4282</v>
      </c>
    </row>
    <row r="269" spans="1:8" ht="38.25" x14ac:dyDescent="0.2">
      <c r="A269" s="14" t="s">
        <v>1592</v>
      </c>
      <c r="B269" s="15" t="s">
        <v>494</v>
      </c>
      <c r="C269" s="22" t="s">
        <v>495</v>
      </c>
      <c r="D269" s="17" t="s">
        <v>9</v>
      </c>
      <c r="E269" s="24">
        <v>20</v>
      </c>
      <c r="F269" s="42">
        <v>98.27</v>
      </c>
      <c r="G269" s="16">
        <f t="shared" si="28"/>
        <v>98.27</v>
      </c>
      <c r="H269" s="17">
        <f t="shared" si="29"/>
        <v>1965.4</v>
      </c>
    </row>
    <row r="270" spans="1:8" ht="25.5" x14ac:dyDescent="0.2">
      <c r="A270" s="14" t="s">
        <v>1593</v>
      </c>
      <c r="B270" s="15" t="s">
        <v>496</v>
      </c>
      <c r="C270" s="22" t="s">
        <v>497</v>
      </c>
      <c r="D270" s="17" t="s">
        <v>386</v>
      </c>
      <c r="E270" s="24">
        <v>6</v>
      </c>
      <c r="F270" s="42">
        <v>302.26</v>
      </c>
      <c r="G270" s="16">
        <f t="shared" si="28"/>
        <v>302.26</v>
      </c>
      <c r="H270" s="17">
        <f t="shared" si="29"/>
        <v>1813.56</v>
      </c>
    </row>
    <row r="271" spans="1:8" ht="38.25" x14ac:dyDescent="0.2">
      <c r="A271" s="14" t="s">
        <v>1594</v>
      </c>
      <c r="B271" s="15" t="s">
        <v>498</v>
      </c>
      <c r="C271" s="22" t="s">
        <v>499</v>
      </c>
      <c r="D271" s="17" t="s">
        <v>9</v>
      </c>
      <c r="E271" s="24">
        <v>6</v>
      </c>
      <c r="F271" s="42">
        <v>1130.79</v>
      </c>
      <c r="G271" s="16">
        <f t="shared" si="28"/>
        <v>1130.79</v>
      </c>
      <c r="H271" s="17">
        <f t="shared" si="29"/>
        <v>6784.74</v>
      </c>
    </row>
    <row r="272" spans="1:8" ht="25.5" x14ac:dyDescent="0.2">
      <c r="A272" s="14" t="s">
        <v>1595</v>
      </c>
      <c r="B272" s="15" t="s">
        <v>500</v>
      </c>
      <c r="C272" s="22" t="s">
        <v>501</v>
      </c>
      <c r="D272" s="17" t="s">
        <v>9</v>
      </c>
      <c r="E272" s="24">
        <v>10</v>
      </c>
      <c r="F272" s="42">
        <v>19.61</v>
      </c>
      <c r="G272" s="16">
        <f t="shared" si="28"/>
        <v>19.61</v>
      </c>
      <c r="H272" s="17">
        <f t="shared" si="29"/>
        <v>196.1</v>
      </c>
    </row>
    <row r="273" spans="1:8" ht="25.5" x14ac:dyDescent="0.2">
      <c r="A273" s="14" t="s">
        <v>1596</v>
      </c>
      <c r="B273" s="15" t="s">
        <v>502</v>
      </c>
      <c r="C273" s="22" t="s">
        <v>503</v>
      </c>
      <c r="D273" s="17" t="s">
        <v>9</v>
      </c>
      <c r="E273" s="24">
        <v>10</v>
      </c>
      <c r="F273" s="42">
        <v>184.59</v>
      </c>
      <c r="G273" s="16">
        <f t="shared" si="28"/>
        <v>184.59</v>
      </c>
      <c r="H273" s="17">
        <f t="shared" si="29"/>
        <v>1845.9</v>
      </c>
    </row>
    <row r="274" spans="1:8" ht="25.5" x14ac:dyDescent="0.2">
      <c r="A274" s="14" t="s">
        <v>1597</v>
      </c>
      <c r="B274" s="15" t="s">
        <v>504</v>
      </c>
      <c r="C274" s="22" t="s">
        <v>505</v>
      </c>
      <c r="D274" s="17" t="s">
        <v>31</v>
      </c>
      <c r="E274" s="24">
        <v>10</v>
      </c>
      <c r="F274" s="42">
        <v>263.11</v>
      </c>
      <c r="G274" s="16">
        <f t="shared" si="28"/>
        <v>263.11</v>
      </c>
      <c r="H274" s="17">
        <f t="shared" si="29"/>
        <v>2631.1</v>
      </c>
    </row>
    <row r="275" spans="1:8" ht="25.5" x14ac:dyDescent="0.2">
      <c r="A275" s="14" t="s">
        <v>1598</v>
      </c>
      <c r="B275" s="15" t="s">
        <v>506</v>
      </c>
      <c r="C275" s="22" t="s">
        <v>507</v>
      </c>
      <c r="D275" s="17" t="s">
        <v>9</v>
      </c>
      <c r="E275" s="24">
        <v>6</v>
      </c>
      <c r="F275" s="42">
        <v>569.53</v>
      </c>
      <c r="G275" s="16">
        <f t="shared" si="28"/>
        <v>569.53</v>
      </c>
      <c r="H275" s="17">
        <f t="shared" si="29"/>
        <v>3417.18</v>
      </c>
    </row>
    <row r="276" spans="1:8" ht="12.75" x14ac:dyDescent="0.2">
      <c r="A276" s="8"/>
      <c r="B276" s="9"/>
      <c r="C276" s="12" t="s">
        <v>508</v>
      </c>
      <c r="D276" s="10"/>
      <c r="E276" s="10"/>
      <c r="F276" s="11"/>
      <c r="G276" s="11"/>
      <c r="H276" s="12"/>
    </row>
    <row r="277" spans="1:8" ht="51" x14ac:dyDescent="0.2">
      <c r="A277" s="14" t="s">
        <v>1599</v>
      </c>
      <c r="B277" s="15" t="s">
        <v>509</v>
      </c>
      <c r="C277" s="22" t="s">
        <v>510</v>
      </c>
      <c r="D277" s="17" t="s">
        <v>31</v>
      </c>
      <c r="E277" s="24">
        <v>50</v>
      </c>
      <c r="F277" s="42">
        <v>112.25</v>
      </c>
      <c r="G277" s="16">
        <f t="shared" ref="G277:G292" si="30">F277*(1-$G$731)</f>
        <v>112.25</v>
      </c>
      <c r="H277" s="17">
        <f t="shared" ref="H277:H292" si="31">G277*E277</f>
        <v>5612.5</v>
      </c>
    </row>
    <row r="278" spans="1:8" ht="51" x14ac:dyDescent="0.2">
      <c r="A278" s="14" t="s">
        <v>1600</v>
      </c>
      <c r="B278" s="15" t="s">
        <v>511</v>
      </c>
      <c r="C278" s="22" t="s">
        <v>512</v>
      </c>
      <c r="D278" s="17" t="s">
        <v>31</v>
      </c>
      <c r="E278" s="24">
        <v>500</v>
      </c>
      <c r="F278" s="42">
        <v>46.13</v>
      </c>
      <c r="G278" s="16">
        <f t="shared" si="30"/>
        <v>46.13</v>
      </c>
      <c r="H278" s="17">
        <f t="shared" si="31"/>
        <v>23065</v>
      </c>
    </row>
    <row r="279" spans="1:8" ht="25.5" x14ac:dyDescent="0.2">
      <c r="A279" s="14" t="s">
        <v>1601</v>
      </c>
      <c r="B279" s="15" t="s">
        <v>513</v>
      </c>
      <c r="C279" s="22" t="s">
        <v>514</v>
      </c>
      <c r="D279" s="17" t="s">
        <v>9</v>
      </c>
      <c r="E279" s="24">
        <f>2*6</f>
        <v>12</v>
      </c>
      <c r="F279" s="42">
        <v>650.84</v>
      </c>
      <c r="G279" s="16">
        <f t="shared" si="30"/>
        <v>650.84</v>
      </c>
      <c r="H279" s="17">
        <f t="shared" si="31"/>
        <v>7810.08</v>
      </c>
    </row>
    <row r="280" spans="1:8" ht="25.5" x14ac:dyDescent="0.2">
      <c r="A280" s="14" t="s">
        <v>1602</v>
      </c>
      <c r="B280" s="15" t="s">
        <v>515</v>
      </c>
      <c r="C280" s="22" t="s">
        <v>516</v>
      </c>
      <c r="D280" s="17" t="s">
        <v>9</v>
      </c>
      <c r="E280" s="24">
        <v>12</v>
      </c>
      <c r="F280" s="42">
        <v>400.07</v>
      </c>
      <c r="G280" s="16">
        <f t="shared" si="30"/>
        <v>400.07</v>
      </c>
      <c r="H280" s="17">
        <f t="shared" si="31"/>
        <v>4800.84</v>
      </c>
    </row>
    <row r="281" spans="1:8" ht="51" x14ac:dyDescent="0.2">
      <c r="A281" s="14" t="s">
        <v>1603</v>
      </c>
      <c r="B281" s="15" t="s">
        <v>517</v>
      </c>
      <c r="C281" s="22" t="s">
        <v>518</v>
      </c>
      <c r="D281" s="17" t="s">
        <v>9</v>
      </c>
      <c r="E281" s="24">
        <v>10</v>
      </c>
      <c r="F281" s="42">
        <v>460.17</v>
      </c>
      <c r="G281" s="16">
        <f t="shared" si="30"/>
        <v>460.17</v>
      </c>
      <c r="H281" s="17">
        <f t="shared" si="31"/>
        <v>4601.7</v>
      </c>
    </row>
    <row r="282" spans="1:8" ht="38.25" x14ac:dyDescent="0.2">
      <c r="A282" s="14" t="s">
        <v>1604</v>
      </c>
      <c r="B282" s="15" t="s">
        <v>519</v>
      </c>
      <c r="C282" s="22" t="s">
        <v>520</v>
      </c>
      <c r="D282" s="17" t="s">
        <v>12</v>
      </c>
      <c r="E282" s="24">
        <v>65</v>
      </c>
      <c r="F282" s="42">
        <v>302.08999999999997</v>
      </c>
      <c r="G282" s="16">
        <f t="shared" si="30"/>
        <v>302.08999999999997</v>
      </c>
      <c r="H282" s="17">
        <f t="shared" si="31"/>
        <v>19635.849999999999</v>
      </c>
    </row>
    <row r="283" spans="1:8" ht="51" x14ac:dyDescent="0.2">
      <c r="A283" s="14" t="s">
        <v>1605</v>
      </c>
      <c r="B283" s="15" t="s">
        <v>521</v>
      </c>
      <c r="C283" s="22" t="s">
        <v>522</v>
      </c>
      <c r="D283" s="17" t="s">
        <v>9</v>
      </c>
      <c r="E283" s="24">
        <v>20</v>
      </c>
      <c r="F283" s="42">
        <v>699.29</v>
      </c>
      <c r="G283" s="16">
        <f t="shared" si="30"/>
        <v>699.29</v>
      </c>
      <c r="H283" s="17">
        <f t="shared" si="31"/>
        <v>13985.8</v>
      </c>
    </row>
    <row r="284" spans="1:8" ht="38.25" x14ac:dyDescent="0.2">
      <c r="A284" s="14" t="s">
        <v>1606</v>
      </c>
      <c r="B284" s="15" t="s">
        <v>523</v>
      </c>
      <c r="C284" s="22" t="s">
        <v>524</v>
      </c>
      <c r="D284" s="17" t="s">
        <v>9</v>
      </c>
      <c r="E284" s="24">
        <v>20</v>
      </c>
      <c r="F284" s="42">
        <v>258.26</v>
      </c>
      <c r="G284" s="16">
        <f t="shared" si="30"/>
        <v>258.26</v>
      </c>
      <c r="H284" s="17">
        <f t="shared" si="31"/>
        <v>5165.2</v>
      </c>
    </row>
    <row r="285" spans="1:8" ht="25.5" x14ac:dyDescent="0.2">
      <c r="A285" s="14" t="s">
        <v>1607</v>
      </c>
      <c r="B285" s="15" t="s">
        <v>525</v>
      </c>
      <c r="C285" s="22" t="s">
        <v>526</v>
      </c>
      <c r="D285" s="17" t="s">
        <v>9</v>
      </c>
      <c r="E285" s="24">
        <v>60</v>
      </c>
      <c r="F285" s="42">
        <v>12.88</v>
      </c>
      <c r="G285" s="16">
        <f t="shared" si="30"/>
        <v>12.88</v>
      </c>
      <c r="H285" s="17">
        <f t="shared" si="31"/>
        <v>772.8</v>
      </c>
    </row>
    <row r="286" spans="1:8" ht="38.25" x14ac:dyDescent="0.2">
      <c r="A286" s="14" t="s">
        <v>1608</v>
      </c>
      <c r="B286" s="15" t="s">
        <v>527</v>
      </c>
      <c r="C286" s="22" t="s">
        <v>528</v>
      </c>
      <c r="D286" s="17" t="s">
        <v>9</v>
      </c>
      <c r="E286" s="24">
        <f>4*7</f>
        <v>28</v>
      </c>
      <c r="F286" s="42">
        <v>294.01</v>
      </c>
      <c r="G286" s="16">
        <f t="shared" si="30"/>
        <v>294.01</v>
      </c>
      <c r="H286" s="17">
        <f t="shared" si="31"/>
        <v>8232.2800000000007</v>
      </c>
    </row>
    <row r="287" spans="1:8" ht="38.25" x14ac:dyDescent="0.2">
      <c r="A287" s="14" t="s">
        <v>1609</v>
      </c>
      <c r="B287" s="15" t="s">
        <v>529</v>
      </c>
      <c r="C287" s="22" t="s">
        <v>530</v>
      </c>
      <c r="D287" s="17" t="s">
        <v>9</v>
      </c>
      <c r="E287" s="24">
        <f>2*7</f>
        <v>14</v>
      </c>
      <c r="F287" s="42">
        <v>276.54000000000002</v>
      </c>
      <c r="G287" s="16">
        <f t="shared" si="30"/>
        <v>276.54000000000002</v>
      </c>
      <c r="H287" s="17">
        <f t="shared" si="31"/>
        <v>3871.56</v>
      </c>
    </row>
    <row r="288" spans="1:8" ht="38.25" x14ac:dyDescent="0.2">
      <c r="A288" s="14" t="s">
        <v>1610</v>
      </c>
      <c r="B288" s="15" t="s">
        <v>531</v>
      </c>
      <c r="C288" s="22" t="s">
        <v>532</v>
      </c>
      <c r="D288" s="17" t="s">
        <v>9</v>
      </c>
      <c r="E288" s="24">
        <f>8*7</f>
        <v>56</v>
      </c>
      <c r="F288" s="42">
        <v>183.14</v>
      </c>
      <c r="G288" s="16">
        <f t="shared" si="30"/>
        <v>183.14</v>
      </c>
      <c r="H288" s="17">
        <f t="shared" si="31"/>
        <v>10255.84</v>
      </c>
    </row>
    <row r="289" spans="1:11" ht="38.25" x14ac:dyDescent="0.2">
      <c r="A289" s="14" t="s">
        <v>1611</v>
      </c>
      <c r="B289" s="15" t="s">
        <v>533</v>
      </c>
      <c r="C289" s="22" t="s">
        <v>534</v>
      </c>
      <c r="D289" s="17" t="s">
        <v>9</v>
      </c>
      <c r="E289" s="24">
        <v>40</v>
      </c>
      <c r="F289" s="42">
        <v>117.63</v>
      </c>
      <c r="G289" s="16">
        <f t="shared" si="30"/>
        <v>117.63</v>
      </c>
      <c r="H289" s="17">
        <f t="shared" si="31"/>
        <v>4705.2</v>
      </c>
    </row>
    <row r="290" spans="1:11" ht="38.25" x14ac:dyDescent="0.2">
      <c r="A290" s="14" t="s">
        <v>1612</v>
      </c>
      <c r="B290" s="15" t="s">
        <v>535</v>
      </c>
      <c r="C290" s="22" t="s">
        <v>536</v>
      </c>
      <c r="D290" s="17" t="s">
        <v>9</v>
      </c>
      <c r="E290" s="24">
        <v>25</v>
      </c>
      <c r="F290" s="42">
        <v>143.84</v>
      </c>
      <c r="G290" s="16">
        <f t="shared" si="30"/>
        <v>143.84</v>
      </c>
      <c r="H290" s="17">
        <f t="shared" si="31"/>
        <v>3596</v>
      </c>
    </row>
    <row r="291" spans="1:11" ht="38.25" x14ac:dyDescent="0.2">
      <c r="A291" s="14" t="s">
        <v>1613</v>
      </c>
      <c r="B291" s="15" t="s">
        <v>537</v>
      </c>
      <c r="C291" s="22" t="s">
        <v>538</v>
      </c>
      <c r="D291" s="17" t="s">
        <v>9</v>
      </c>
      <c r="E291" s="24">
        <v>30</v>
      </c>
      <c r="F291" s="42">
        <v>41.9</v>
      </c>
      <c r="G291" s="16">
        <f t="shared" si="30"/>
        <v>41.9</v>
      </c>
      <c r="H291" s="17">
        <f t="shared" si="31"/>
        <v>1257</v>
      </c>
    </row>
    <row r="292" spans="1:11" ht="25.5" x14ac:dyDescent="0.2">
      <c r="A292" s="14" t="s">
        <v>1614</v>
      </c>
      <c r="B292" s="15" t="s">
        <v>539</v>
      </c>
      <c r="C292" s="22" t="s">
        <v>540</v>
      </c>
      <c r="D292" s="17" t="s">
        <v>9</v>
      </c>
      <c r="E292" s="24">
        <v>150</v>
      </c>
      <c r="F292" s="42">
        <v>8.07</v>
      </c>
      <c r="G292" s="16">
        <f t="shared" si="30"/>
        <v>8.07</v>
      </c>
      <c r="H292" s="17">
        <f t="shared" si="31"/>
        <v>1210.5</v>
      </c>
    </row>
    <row r="293" spans="1:11" ht="12.75" x14ac:dyDescent="0.2">
      <c r="A293" s="8"/>
      <c r="B293" s="9"/>
      <c r="C293" s="12" t="s">
        <v>541</v>
      </c>
      <c r="D293" s="10"/>
      <c r="E293" s="10"/>
      <c r="F293" s="11"/>
      <c r="G293" s="11"/>
      <c r="H293" s="12"/>
    </row>
    <row r="294" spans="1:11" ht="38.25" x14ac:dyDescent="0.2">
      <c r="A294" s="14" t="s">
        <v>1615</v>
      </c>
      <c r="B294" s="15" t="s">
        <v>542</v>
      </c>
      <c r="C294" s="22" t="s">
        <v>543</v>
      </c>
      <c r="D294" s="17" t="s">
        <v>9</v>
      </c>
      <c r="E294" s="24">
        <v>10</v>
      </c>
      <c r="F294" s="42">
        <v>34.97</v>
      </c>
      <c r="G294" s="16">
        <f t="shared" ref="G294:G327" si="32">F294*(1-$G$731)</f>
        <v>34.97</v>
      </c>
      <c r="H294" s="17">
        <f t="shared" ref="H294:H327" si="33">G294*E294</f>
        <v>349.7</v>
      </c>
    </row>
    <row r="295" spans="1:11" ht="12.75" x14ac:dyDescent="0.2">
      <c r="A295" s="14" t="s">
        <v>1616</v>
      </c>
      <c r="B295" s="15" t="s">
        <v>544</v>
      </c>
      <c r="C295" s="22" t="s">
        <v>545</v>
      </c>
      <c r="D295" s="17" t="s">
        <v>9</v>
      </c>
      <c r="E295" s="24">
        <v>15</v>
      </c>
      <c r="F295" s="42">
        <v>78.52</v>
      </c>
      <c r="G295" s="16">
        <f t="shared" si="32"/>
        <v>78.52</v>
      </c>
      <c r="H295" s="17">
        <f t="shared" si="33"/>
        <v>1177.8</v>
      </c>
    </row>
    <row r="296" spans="1:11" ht="38.25" x14ac:dyDescent="0.2">
      <c r="A296" s="14" t="s">
        <v>1617</v>
      </c>
      <c r="B296" s="15" t="s">
        <v>546</v>
      </c>
      <c r="C296" s="22" t="s">
        <v>547</v>
      </c>
      <c r="D296" s="17" t="s">
        <v>9</v>
      </c>
      <c r="E296" s="24">
        <v>5</v>
      </c>
      <c r="F296" s="42">
        <v>702.84</v>
      </c>
      <c r="G296" s="16">
        <f t="shared" si="32"/>
        <v>702.84</v>
      </c>
      <c r="H296" s="17">
        <f t="shared" si="33"/>
        <v>3514.2</v>
      </c>
    </row>
    <row r="297" spans="1:11" ht="38.25" x14ac:dyDescent="0.2">
      <c r="A297" s="14" t="s">
        <v>1618</v>
      </c>
      <c r="B297" s="15" t="s">
        <v>548</v>
      </c>
      <c r="C297" s="22" t="s">
        <v>549</v>
      </c>
      <c r="D297" s="17" t="s">
        <v>9</v>
      </c>
      <c r="E297" s="24">
        <v>5</v>
      </c>
      <c r="F297" s="42">
        <v>419.28</v>
      </c>
      <c r="G297" s="16">
        <f t="shared" si="32"/>
        <v>419.28</v>
      </c>
      <c r="H297" s="17">
        <f t="shared" si="33"/>
        <v>2096.4</v>
      </c>
      <c r="K297" s="23"/>
    </row>
    <row r="298" spans="1:11" ht="38.25" x14ac:dyDescent="0.2">
      <c r="A298" s="14" t="s">
        <v>1619</v>
      </c>
      <c r="B298" s="15" t="s">
        <v>550</v>
      </c>
      <c r="C298" s="22" t="s">
        <v>551</v>
      </c>
      <c r="D298" s="17" t="s">
        <v>9</v>
      </c>
      <c r="E298" s="24">
        <v>6</v>
      </c>
      <c r="F298" s="42">
        <v>1117.29</v>
      </c>
      <c r="G298" s="16">
        <f t="shared" si="32"/>
        <v>1117.29</v>
      </c>
      <c r="H298" s="17">
        <f t="shared" si="33"/>
        <v>6703.74</v>
      </c>
      <c r="K298" s="23"/>
    </row>
    <row r="299" spans="1:11" ht="25.5" x14ac:dyDescent="0.2">
      <c r="A299" s="14" t="s">
        <v>1620</v>
      </c>
      <c r="B299" s="15" t="s">
        <v>552</v>
      </c>
      <c r="C299" s="22" t="s">
        <v>553</v>
      </c>
      <c r="D299" s="17" t="s">
        <v>9</v>
      </c>
      <c r="E299" s="24">
        <v>20</v>
      </c>
      <c r="F299" s="42">
        <v>57.28</v>
      </c>
      <c r="G299" s="16">
        <f t="shared" si="32"/>
        <v>57.28</v>
      </c>
      <c r="H299" s="17">
        <f t="shared" si="33"/>
        <v>1145.5999999999999</v>
      </c>
    </row>
    <row r="300" spans="1:11" ht="25.5" x14ac:dyDescent="0.2">
      <c r="A300" s="14" t="s">
        <v>1621</v>
      </c>
      <c r="B300" s="15" t="s">
        <v>554</v>
      </c>
      <c r="C300" s="22" t="s">
        <v>555</v>
      </c>
      <c r="D300" s="17" t="s">
        <v>9</v>
      </c>
      <c r="E300" s="24">
        <v>15</v>
      </c>
      <c r="F300" s="42">
        <v>60.19</v>
      </c>
      <c r="G300" s="16">
        <f t="shared" si="32"/>
        <v>60.19</v>
      </c>
      <c r="H300" s="17">
        <f t="shared" si="33"/>
        <v>902.85</v>
      </c>
    </row>
    <row r="301" spans="1:11" ht="38.25" x14ac:dyDescent="0.2">
      <c r="A301" s="14" t="s">
        <v>1622</v>
      </c>
      <c r="B301" s="15" t="s">
        <v>556</v>
      </c>
      <c r="C301" s="22" t="s">
        <v>557</v>
      </c>
      <c r="D301" s="17" t="s">
        <v>9</v>
      </c>
      <c r="E301" s="24">
        <v>12</v>
      </c>
      <c r="F301" s="42">
        <v>878.64</v>
      </c>
      <c r="G301" s="16">
        <f t="shared" si="32"/>
        <v>878.64</v>
      </c>
      <c r="H301" s="17">
        <f t="shared" si="33"/>
        <v>10543.68</v>
      </c>
    </row>
    <row r="302" spans="1:11" ht="25.5" x14ac:dyDescent="0.2">
      <c r="A302" s="14" t="s">
        <v>1623</v>
      </c>
      <c r="B302" s="15" t="s">
        <v>558</v>
      </c>
      <c r="C302" s="22" t="s">
        <v>559</v>
      </c>
      <c r="D302" s="17" t="s">
        <v>386</v>
      </c>
      <c r="E302" s="24">
        <v>12</v>
      </c>
      <c r="F302" s="42">
        <v>261.10000000000002</v>
      </c>
      <c r="G302" s="16">
        <f t="shared" si="32"/>
        <v>261.10000000000002</v>
      </c>
      <c r="H302" s="17">
        <f t="shared" si="33"/>
        <v>3133.2</v>
      </c>
    </row>
    <row r="303" spans="1:11" ht="25.5" x14ac:dyDescent="0.2">
      <c r="A303" s="14" t="s">
        <v>1624</v>
      </c>
      <c r="B303" s="15" t="s">
        <v>560</v>
      </c>
      <c r="C303" s="22" t="s">
        <v>561</v>
      </c>
      <c r="D303" s="17" t="s">
        <v>9</v>
      </c>
      <c r="E303" s="24">
        <v>12</v>
      </c>
      <c r="F303" s="42">
        <v>138.84</v>
      </c>
      <c r="G303" s="16">
        <f t="shared" si="32"/>
        <v>138.84</v>
      </c>
      <c r="H303" s="17">
        <f t="shared" si="33"/>
        <v>1666.08</v>
      </c>
    </row>
    <row r="304" spans="1:11" ht="25.5" x14ac:dyDescent="0.2">
      <c r="A304" s="14" t="s">
        <v>1625</v>
      </c>
      <c r="B304" s="15" t="s">
        <v>562</v>
      </c>
      <c r="C304" s="22" t="s">
        <v>563</v>
      </c>
      <c r="D304" s="17" t="s">
        <v>9</v>
      </c>
      <c r="E304" s="24">
        <v>15</v>
      </c>
      <c r="F304" s="42">
        <v>931.26</v>
      </c>
      <c r="G304" s="16">
        <f t="shared" si="32"/>
        <v>931.26</v>
      </c>
      <c r="H304" s="17">
        <f t="shared" si="33"/>
        <v>13968.9</v>
      </c>
    </row>
    <row r="305" spans="1:8" ht="25.5" x14ac:dyDescent="0.2">
      <c r="A305" s="14" t="s">
        <v>1626</v>
      </c>
      <c r="B305" s="15" t="s">
        <v>564</v>
      </c>
      <c r="C305" s="22" t="s">
        <v>565</v>
      </c>
      <c r="D305" s="17" t="s">
        <v>9</v>
      </c>
      <c r="E305" s="24">
        <v>15</v>
      </c>
      <c r="F305" s="42">
        <v>67.95</v>
      </c>
      <c r="G305" s="16">
        <f t="shared" si="32"/>
        <v>67.95</v>
      </c>
      <c r="H305" s="17">
        <f t="shared" si="33"/>
        <v>1019.25</v>
      </c>
    </row>
    <row r="306" spans="1:8" ht="38.25" x14ac:dyDescent="0.2">
      <c r="A306" s="14" t="s">
        <v>1627</v>
      </c>
      <c r="B306" s="15" t="s">
        <v>566</v>
      </c>
      <c r="C306" s="22" t="s">
        <v>567</v>
      </c>
      <c r="D306" s="17" t="s">
        <v>9</v>
      </c>
      <c r="E306" s="24">
        <v>5</v>
      </c>
      <c r="F306" s="42">
        <v>487.45</v>
      </c>
      <c r="G306" s="16">
        <f t="shared" si="32"/>
        <v>487.45</v>
      </c>
      <c r="H306" s="17">
        <f t="shared" si="33"/>
        <v>2437.25</v>
      </c>
    </row>
    <row r="307" spans="1:8" ht="38.25" x14ac:dyDescent="0.2">
      <c r="A307" s="14" t="s">
        <v>1628</v>
      </c>
      <c r="B307" s="15" t="s">
        <v>568</v>
      </c>
      <c r="C307" s="22" t="s">
        <v>569</v>
      </c>
      <c r="D307" s="17" t="s">
        <v>9</v>
      </c>
      <c r="E307" s="24">
        <v>3</v>
      </c>
      <c r="F307" s="42">
        <v>949.87</v>
      </c>
      <c r="G307" s="16">
        <f t="shared" si="32"/>
        <v>949.87</v>
      </c>
      <c r="H307" s="17">
        <f t="shared" si="33"/>
        <v>2849.61</v>
      </c>
    </row>
    <row r="308" spans="1:8" ht="12.75" x14ac:dyDescent="0.2">
      <c r="A308" s="14" t="s">
        <v>1629</v>
      </c>
      <c r="B308" s="15" t="s">
        <v>570</v>
      </c>
      <c r="C308" s="22" t="s">
        <v>571</v>
      </c>
      <c r="D308" s="17" t="s">
        <v>9</v>
      </c>
      <c r="E308" s="24">
        <v>3</v>
      </c>
      <c r="F308" s="42">
        <v>132.69</v>
      </c>
      <c r="G308" s="16">
        <f t="shared" si="32"/>
        <v>132.69</v>
      </c>
      <c r="H308" s="17">
        <f t="shared" si="33"/>
        <v>398.07</v>
      </c>
    </row>
    <row r="309" spans="1:8" ht="25.5" x14ac:dyDescent="0.2">
      <c r="A309" s="14" t="s">
        <v>1630</v>
      </c>
      <c r="B309" s="15" t="s">
        <v>572</v>
      </c>
      <c r="C309" s="22" t="s">
        <v>573</v>
      </c>
      <c r="D309" s="17" t="s">
        <v>12</v>
      </c>
      <c r="E309" s="24">
        <v>20</v>
      </c>
      <c r="F309" s="42">
        <v>625.51</v>
      </c>
      <c r="G309" s="16">
        <f t="shared" si="32"/>
        <v>625.51</v>
      </c>
      <c r="H309" s="17">
        <f t="shared" si="33"/>
        <v>12510.2</v>
      </c>
    </row>
    <row r="310" spans="1:8" ht="38.25" x14ac:dyDescent="0.2">
      <c r="A310" s="14" t="s">
        <v>1631</v>
      </c>
      <c r="B310" s="15" t="s">
        <v>574</v>
      </c>
      <c r="C310" s="22" t="s">
        <v>575</v>
      </c>
      <c r="D310" s="17" t="s">
        <v>9</v>
      </c>
      <c r="E310" s="24">
        <v>10</v>
      </c>
      <c r="F310" s="42">
        <v>217.86</v>
      </c>
      <c r="G310" s="16">
        <f t="shared" si="32"/>
        <v>217.86</v>
      </c>
      <c r="H310" s="17">
        <f t="shared" si="33"/>
        <v>2178.6</v>
      </c>
    </row>
    <row r="311" spans="1:8" ht="25.5" x14ac:dyDescent="0.2">
      <c r="A311" s="14" t="s">
        <v>1632</v>
      </c>
      <c r="B311" s="15" t="s">
        <v>576</v>
      </c>
      <c r="C311" s="22" t="s">
        <v>577</v>
      </c>
      <c r="D311" s="17" t="s">
        <v>9</v>
      </c>
      <c r="E311" s="24">
        <v>6</v>
      </c>
      <c r="F311" s="42">
        <v>908.12</v>
      </c>
      <c r="G311" s="16">
        <f t="shared" si="32"/>
        <v>908.12</v>
      </c>
      <c r="H311" s="17">
        <f t="shared" si="33"/>
        <v>5448.72</v>
      </c>
    </row>
    <row r="312" spans="1:8" ht="25.5" x14ac:dyDescent="0.2">
      <c r="A312" s="14" t="s">
        <v>1633</v>
      </c>
      <c r="B312" s="15" t="s">
        <v>578</v>
      </c>
      <c r="C312" s="22" t="s">
        <v>579</v>
      </c>
      <c r="D312" s="17" t="s">
        <v>9</v>
      </c>
      <c r="E312" s="24" t="s">
        <v>580</v>
      </c>
      <c r="F312" s="42">
        <v>329.36</v>
      </c>
      <c r="G312" s="16">
        <f t="shared" si="32"/>
        <v>329.36</v>
      </c>
      <c r="H312" s="17">
        <f t="shared" si="33"/>
        <v>329.36</v>
      </c>
    </row>
    <row r="313" spans="1:8" ht="38.25" x14ac:dyDescent="0.2">
      <c r="A313" s="14" t="s">
        <v>1634</v>
      </c>
      <c r="B313" s="15" t="s">
        <v>581</v>
      </c>
      <c r="C313" s="22" t="s">
        <v>582</v>
      </c>
      <c r="D313" s="17" t="s">
        <v>9</v>
      </c>
      <c r="E313" s="24">
        <v>4</v>
      </c>
      <c r="F313" s="42">
        <v>1030.8800000000001</v>
      </c>
      <c r="G313" s="16">
        <f t="shared" si="32"/>
        <v>1030.8800000000001</v>
      </c>
      <c r="H313" s="17">
        <f t="shared" si="33"/>
        <v>4123.5200000000004</v>
      </c>
    </row>
    <row r="314" spans="1:8" ht="38.25" x14ac:dyDescent="0.2">
      <c r="A314" s="14" t="s">
        <v>1635</v>
      </c>
      <c r="B314" s="15" t="s">
        <v>583</v>
      </c>
      <c r="C314" s="22" t="s">
        <v>584</v>
      </c>
      <c r="D314" s="17" t="s">
        <v>9</v>
      </c>
      <c r="E314" s="24">
        <v>3</v>
      </c>
      <c r="F314" s="42">
        <v>137.22</v>
      </c>
      <c r="G314" s="16">
        <f t="shared" si="32"/>
        <v>137.22</v>
      </c>
      <c r="H314" s="17">
        <f t="shared" si="33"/>
        <v>411.66</v>
      </c>
    </row>
    <row r="315" spans="1:8" ht="38.25" x14ac:dyDescent="0.2">
      <c r="A315" s="14" t="s">
        <v>1636</v>
      </c>
      <c r="B315" s="15" t="s">
        <v>585</v>
      </c>
      <c r="C315" s="22" t="s">
        <v>586</v>
      </c>
      <c r="D315" s="17" t="s">
        <v>9</v>
      </c>
      <c r="E315" s="24">
        <v>3</v>
      </c>
      <c r="F315" s="42">
        <v>140.25</v>
      </c>
      <c r="G315" s="16">
        <f t="shared" si="32"/>
        <v>140.25</v>
      </c>
      <c r="H315" s="17">
        <f t="shared" si="33"/>
        <v>420.75</v>
      </c>
    </row>
    <row r="316" spans="1:8" ht="25.5" x14ac:dyDescent="0.2">
      <c r="A316" s="14" t="s">
        <v>1637</v>
      </c>
      <c r="B316" s="15" t="s">
        <v>587</v>
      </c>
      <c r="C316" s="22" t="s">
        <v>588</v>
      </c>
      <c r="D316" s="17" t="s">
        <v>9</v>
      </c>
      <c r="E316" s="24">
        <v>4</v>
      </c>
      <c r="F316" s="42">
        <v>106.61</v>
      </c>
      <c r="G316" s="16">
        <f t="shared" si="32"/>
        <v>106.61</v>
      </c>
      <c r="H316" s="17">
        <f t="shared" si="33"/>
        <v>426.44</v>
      </c>
    </row>
    <row r="317" spans="1:8" ht="25.5" x14ac:dyDescent="0.2">
      <c r="A317" s="14" t="s">
        <v>1638</v>
      </c>
      <c r="B317" s="15" t="s">
        <v>589</v>
      </c>
      <c r="C317" s="22" t="s">
        <v>590</v>
      </c>
      <c r="D317" s="17" t="s">
        <v>9</v>
      </c>
      <c r="E317" s="24">
        <v>20</v>
      </c>
      <c r="F317" s="42">
        <v>39.770000000000003</v>
      </c>
      <c r="G317" s="16">
        <f t="shared" si="32"/>
        <v>39.770000000000003</v>
      </c>
      <c r="H317" s="17">
        <f t="shared" si="33"/>
        <v>795.4</v>
      </c>
    </row>
    <row r="318" spans="1:8" ht="25.5" x14ac:dyDescent="0.2">
      <c r="A318" s="14" t="s">
        <v>1639</v>
      </c>
      <c r="B318" s="15" t="s">
        <v>591</v>
      </c>
      <c r="C318" s="22" t="s">
        <v>592</v>
      </c>
      <c r="D318" s="17" t="s">
        <v>9</v>
      </c>
      <c r="E318" s="24">
        <v>20</v>
      </c>
      <c r="F318" s="42">
        <v>273.11</v>
      </c>
      <c r="G318" s="16">
        <f t="shared" si="32"/>
        <v>273.11</v>
      </c>
      <c r="H318" s="17">
        <f t="shared" si="33"/>
        <v>5462.2</v>
      </c>
    </row>
    <row r="319" spans="1:8" ht="25.5" x14ac:dyDescent="0.2">
      <c r="A319" s="14" t="s">
        <v>1640</v>
      </c>
      <c r="B319" s="15" t="s">
        <v>593</v>
      </c>
      <c r="C319" s="22" t="s">
        <v>594</v>
      </c>
      <c r="D319" s="17" t="s">
        <v>9</v>
      </c>
      <c r="E319" s="24">
        <v>15</v>
      </c>
      <c r="F319" s="42">
        <v>8.93</v>
      </c>
      <c r="G319" s="16">
        <f t="shared" si="32"/>
        <v>8.93</v>
      </c>
      <c r="H319" s="17">
        <f t="shared" si="33"/>
        <v>133.94999999999999</v>
      </c>
    </row>
    <row r="320" spans="1:8" ht="38.25" x14ac:dyDescent="0.2">
      <c r="A320" s="14" t="s">
        <v>1641</v>
      </c>
      <c r="B320" s="15" t="s">
        <v>595</v>
      </c>
      <c r="C320" s="22" t="s">
        <v>596</v>
      </c>
      <c r="D320" s="17" t="s">
        <v>9</v>
      </c>
      <c r="E320" s="24">
        <v>15</v>
      </c>
      <c r="F320" s="42">
        <v>106.37</v>
      </c>
      <c r="G320" s="16">
        <f t="shared" si="32"/>
        <v>106.37</v>
      </c>
      <c r="H320" s="17">
        <f t="shared" si="33"/>
        <v>1595.55</v>
      </c>
    </row>
    <row r="321" spans="1:8" ht="25.5" x14ac:dyDescent="0.2">
      <c r="A321" s="14" t="s">
        <v>1642</v>
      </c>
      <c r="B321" s="15" t="s">
        <v>597</v>
      </c>
      <c r="C321" s="22" t="s">
        <v>598</v>
      </c>
      <c r="D321" s="17" t="s">
        <v>9</v>
      </c>
      <c r="E321" s="24">
        <v>15</v>
      </c>
      <c r="F321" s="42">
        <v>16.399999999999999</v>
      </c>
      <c r="G321" s="16">
        <f t="shared" si="32"/>
        <v>16.399999999999999</v>
      </c>
      <c r="H321" s="17">
        <f t="shared" si="33"/>
        <v>246</v>
      </c>
    </row>
    <row r="322" spans="1:8" ht="25.5" x14ac:dyDescent="0.2">
      <c r="A322" s="14" t="s">
        <v>1643</v>
      </c>
      <c r="B322" s="15" t="s">
        <v>599</v>
      </c>
      <c r="C322" s="22" t="s">
        <v>600</v>
      </c>
      <c r="D322" s="17" t="s">
        <v>9</v>
      </c>
      <c r="E322" s="24">
        <v>15</v>
      </c>
      <c r="F322" s="42">
        <v>78.8</v>
      </c>
      <c r="G322" s="16">
        <f t="shared" si="32"/>
        <v>78.8</v>
      </c>
      <c r="H322" s="17">
        <f t="shared" si="33"/>
        <v>1182</v>
      </c>
    </row>
    <row r="323" spans="1:8" ht="25.5" x14ac:dyDescent="0.2">
      <c r="A323" s="14" t="s">
        <v>1644</v>
      </c>
      <c r="B323" s="15">
        <v>86881</v>
      </c>
      <c r="C323" s="22" t="s">
        <v>601</v>
      </c>
      <c r="D323" s="17" t="s">
        <v>9</v>
      </c>
      <c r="E323" s="24">
        <v>20</v>
      </c>
      <c r="F323" s="42">
        <v>311.39999999999998</v>
      </c>
      <c r="G323" s="16">
        <f t="shared" si="32"/>
        <v>311.39999999999998</v>
      </c>
      <c r="H323" s="17">
        <f t="shared" si="33"/>
        <v>6228</v>
      </c>
    </row>
    <row r="324" spans="1:8" ht="25.5" x14ac:dyDescent="0.2">
      <c r="A324" s="14" t="s">
        <v>1645</v>
      </c>
      <c r="B324" s="15" t="s">
        <v>602</v>
      </c>
      <c r="C324" s="22" t="s">
        <v>603</v>
      </c>
      <c r="D324" s="17" t="s">
        <v>9</v>
      </c>
      <c r="E324" s="24">
        <v>3</v>
      </c>
      <c r="F324" s="42">
        <v>934.64</v>
      </c>
      <c r="G324" s="16">
        <f t="shared" si="32"/>
        <v>934.64</v>
      </c>
      <c r="H324" s="17">
        <f t="shared" si="33"/>
        <v>2803.92</v>
      </c>
    </row>
    <row r="325" spans="1:8" ht="38.25" x14ac:dyDescent="0.2">
      <c r="A325" s="14" t="s">
        <v>1646</v>
      </c>
      <c r="B325" s="15" t="s">
        <v>604</v>
      </c>
      <c r="C325" s="22" t="s">
        <v>605</v>
      </c>
      <c r="D325" s="17" t="s">
        <v>9</v>
      </c>
      <c r="E325" s="24">
        <v>6</v>
      </c>
      <c r="F325" s="42">
        <v>103.5</v>
      </c>
      <c r="G325" s="16">
        <f t="shared" si="32"/>
        <v>103.5</v>
      </c>
      <c r="H325" s="17">
        <f t="shared" si="33"/>
        <v>621</v>
      </c>
    </row>
    <row r="326" spans="1:8" ht="25.5" x14ac:dyDescent="0.2">
      <c r="A326" s="14" t="s">
        <v>1647</v>
      </c>
      <c r="B326" s="15" t="s">
        <v>606</v>
      </c>
      <c r="C326" s="22" t="s">
        <v>607</v>
      </c>
      <c r="D326" s="17" t="s">
        <v>9</v>
      </c>
      <c r="E326" s="24">
        <v>20</v>
      </c>
      <c r="F326" s="42">
        <v>84.81</v>
      </c>
      <c r="G326" s="16">
        <f t="shared" si="32"/>
        <v>84.81</v>
      </c>
      <c r="H326" s="17">
        <f t="shared" si="33"/>
        <v>1696.2</v>
      </c>
    </row>
    <row r="327" spans="1:8" ht="38.25" x14ac:dyDescent="0.2">
      <c r="A327" s="14" t="s">
        <v>1648</v>
      </c>
      <c r="B327" s="15">
        <v>89985</v>
      </c>
      <c r="C327" s="22" t="s">
        <v>608</v>
      </c>
      <c r="D327" s="17" t="s">
        <v>9</v>
      </c>
      <c r="E327" s="24">
        <v>10</v>
      </c>
      <c r="F327" s="42">
        <v>117.02</v>
      </c>
      <c r="G327" s="16">
        <f t="shared" si="32"/>
        <v>117.02</v>
      </c>
      <c r="H327" s="17">
        <f t="shared" si="33"/>
        <v>1170.2</v>
      </c>
    </row>
    <row r="328" spans="1:8" ht="12.75" x14ac:dyDescent="0.2">
      <c r="A328" s="8"/>
      <c r="B328" s="9"/>
      <c r="C328" s="12" t="s">
        <v>609</v>
      </c>
      <c r="D328" s="10"/>
      <c r="E328" s="10"/>
      <c r="F328" s="11"/>
      <c r="G328" s="11"/>
      <c r="H328" s="12"/>
    </row>
    <row r="329" spans="1:8" ht="25.5" x14ac:dyDescent="0.2">
      <c r="A329" s="14" t="s">
        <v>1649</v>
      </c>
      <c r="B329" s="15" t="s">
        <v>610</v>
      </c>
      <c r="C329" s="22" t="s">
        <v>611</v>
      </c>
      <c r="D329" s="17" t="s">
        <v>9</v>
      </c>
      <c r="E329" s="24">
        <v>30</v>
      </c>
      <c r="F329" s="42">
        <v>22.52</v>
      </c>
      <c r="G329" s="16">
        <f t="shared" ref="G329:G340" si="34">F329*(1-$G$731)</f>
        <v>22.52</v>
      </c>
      <c r="H329" s="17">
        <f t="shared" ref="H329:H340" si="35">G329*E329</f>
        <v>675.6</v>
      </c>
    </row>
    <row r="330" spans="1:8" ht="25.5" x14ac:dyDescent="0.2">
      <c r="A330" s="14" t="s">
        <v>1650</v>
      </c>
      <c r="B330" s="15" t="s">
        <v>612</v>
      </c>
      <c r="C330" s="22" t="s">
        <v>613</v>
      </c>
      <c r="D330" s="17" t="s">
        <v>31</v>
      </c>
      <c r="E330" s="24">
        <v>60</v>
      </c>
      <c r="F330" s="42">
        <v>18.73</v>
      </c>
      <c r="G330" s="16">
        <f t="shared" si="34"/>
        <v>18.73</v>
      </c>
      <c r="H330" s="17">
        <f t="shared" si="35"/>
        <v>1123.8</v>
      </c>
    </row>
    <row r="331" spans="1:8" ht="25.5" x14ac:dyDescent="0.2">
      <c r="A331" s="14" t="s">
        <v>1651</v>
      </c>
      <c r="B331" s="15" t="s">
        <v>614</v>
      </c>
      <c r="C331" s="22" t="s">
        <v>615</v>
      </c>
      <c r="D331" s="17" t="s">
        <v>9</v>
      </c>
      <c r="E331" s="24">
        <v>15</v>
      </c>
      <c r="F331" s="42">
        <v>39.950000000000003</v>
      </c>
      <c r="G331" s="16">
        <f t="shared" si="34"/>
        <v>39.950000000000003</v>
      </c>
      <c r="H331" s="17">
        <f t="shared" si="35"/>
        <v>599.25</v>
      </c>
    </row>
    <row r="332" spans="1:8" ht="38.25" x14ac:dyDescent="0.2">
      <c r="A332" s="14" t="s">
        <v>1652</v>
      </c>
      <c r="B332" s="15" t="s">
        <v>616</v>
      </c>
      <c r="C332" s="22" t="s">
        <v>617</v>
      </c>
      <c r="D332" s="17" t="s">
        <v>9</v>
      </c>
      <c r="E332" s="24">
        <v>15</v>
      </c>
      <c r="F332" s="42">
        <v>846.1</v>
      </c>
      <c r="G332" s="16">
        <f t="shared" si="34"/>
        <v>846.1</v>
      </c>
      <c r="H332" s="17">
        <f t="shared" si="35"/>
        <v>12691.5</v>
      </c>
    </row>
    <row r="333" spans="1:8" ht="38.25" x14ac:dyDescent="0.2">
      <c r="A333" s="14" t="s">
        <v>1653</v>
      </c>
      <c r="B333" s="15" t="s">
        <v>618</v>
      </c>
      <c r="C333" s="22" t="s">
        <v>619</v>
      </c>
      <c r="D333" s="17" t="s">
        <v>31</v>
      </c>
      <c r="E333" s="24">
        <v>90</v>
      </c>
      <c r="F333" s="42">
        <v>25.05</v>
      </c>
      <c r="G333" s="16">
        <f t="shared" si="34"/>
        <v>25.05</v>
      </c>
      <c r="H333" s="17">
        <f t="shared" si="35"/>
        <v>2254.5</v>
      </c>
    </row>
    <row r="334" spans="1:8" ht="38.25" x14ac:dyDescent="0.2">
      <c r="A334" s="14" t="s">
        <v>1654</v>
      </c>
      <c r="B334" s="15" t="s">
        <v>620</v>
      </c>
      <c r="C334" s="22" t="s">
        <v>621</v>
      </c>
      <c r="D334" s="17" t="s">
        <v>9</v>
      </c>
      <c r="E334" s="24">
        <v>60</v>
      </c>
      <c r="F334" s="42">
        <v>10.74</v>
      </c>
      <c r="G334" s="16">
        <f t="shared" si="34"/>
        <v>10.74</v>
      </c>
      <c r="H334" s="17">
        <f t="shared" si="35"/>
        <v>644.4</v>
      </c>
    </row>
    <row r="335" spans="1:8" ht="38.25" x14ac:dyDescent="0.2">
      <c r="A335" s="14" t="s">
        <v>1655</v>
      </c>
      <c r="B335" s="15" t="s">
        <v>622</v>
      </c>
      <c r="C335" s="22" t="s">
        <v>623</v>
      </c>
      <c r="D335" s="17" t="s">
        <v>9</v>
      </c>
      <c r="E335" s="24">
        <v>40</v>
      </c>
      <c r="F335" s="42">
        <v>8.0500000000000007</v>
      </c>
      <c r="G335" s="16">
        <f t="shared" si="34"/>
        <v>8.0500000000000007</v>
      </c>
      <c r="H335" s="17">
        <f t="shared" si="35"/>
        <v>322</v>
      </c>
    </row>
    <row r="336" spans="1:8" ht="38.25" x14ac:dyDescent="0.2">
      <c r="A336" s="14" t="s">
        <v>1656</v>
      </c>
      <c r="B336" s="15" t="s">
        <v>624</v>
      </c>
      <c r="C336" s="22" t="s">
        <v>625</v>
      </c>
      <c r="D336" s="17" t="s">
        <v>9</v>
      </c>
      <c r="E336" s="24">
        <v>30</v>
      </c>
      <c r="F336" s="42">
        <v>14.87</v>
      </c>
      <c r="G336" s="16">
        <f t="shared" si="34"/>
        <v>14.87</v>
      </c>
      <c r="H336" s="17">
        <f t="shared" si="35"/>
        <v>446.1</v>
      </c>
    </row>
    <row r="337" spans="1:8" ht="25.5" x14ac:dyDescent="0.2">
      <c r="A337" s="14" t="s">
        <v>1657</v>
      </c>
      <c r="B337" s="15" t="s">
        <v>626</v>
      </c>
      <c r="C337" s="22" t="s">
        <v>627</v>
      </c>
      <c r="D337" s="17" t="s">
        <v>9</v>
      </c>
      <c r="E337" s="24">
        <v>6</v>
      </c>
      <c r="F337" s="42">
        <v>735.61</v>
      </c>
      <c r="G337" s="16">
        <f t="shared" si="34"/>
        <v>735.61</v>
      </c>
      <c r="H337" s="17">
        <f t="shared" si="35"/>
        <v>4413.66</v>
      </c>
    </row>
    <row r="338" spans="1:8" ht="25.5" x14ac:dyDescent="0.2">
      <c r="A338" s="14" t="s">
        <v>1658</v>
      </c>
      <c r="B338" s="15" t="s">
        <v>628</v>
      </c>
      <c r="C338" s="22" t="s">
        <v>629</v>
      </c>
      <c r="D338" s="17" t="s">
        <v>201</v>
      </c>
      <c r="E338" s="24">
        <v>40</v>
      </c>
      <c r="F338" s="42">
        <v>77.86</v>
      </c>
      <c r="G338" s="16">
        <f t="shared" si="34"/>
        <v>77.86</v>
      </c>
      <c r="H338" s="17">
        <f t="shared" si="35"/>
        <v>3114.4</v>
      </c>
    </row>
    <row r="339" spans="1:8" ht="25.5" x14ac:dyDescent="0.2">
      <c r="A339" s="14" t="s">
        <v>1659</v>
      </c>
      <c r="B339" s="15" t="s">
        <v>630</v>
      </c>
      <c r="C339" s="22" t="s">
        <v>631</v>
      </c>
      <c r="D339" s="17" t="s">
        <v>9</v>
      </c>
      <c r="E339" s="24">
        <v>8</v>
      </c>
      <c r="F339" s="42">
        <v>43.38</v>
      </c>
      <c r="G339" s="16">
        <f t="shared" si="34"/>
        <v>43.38</v>
      </c>
      <c r="H339" s="17">
        <f t="shared" si="35"/>
        <v>347.04</v>
      </c>
    </row>
    <row r="340" spans="1:8" ht="63.75" x14ac:dyDescent="0.2">
      <c r="A340" s="14" t="s">
        <v>1660</v>
      </c>
      <c r="B340" s="15">
        <v>91176</v>
      </c>
      <c r="C340" s="22" t="s">
        <v>632</v>
      </c>
      <c r="D340" s="17" t="s">
        <v>31</v>
      </c>
      <c r="E340" s="24">
        <v>90</v>
      </c>
      <c r="F340" s="42">
        <v>14.97</v>
      </c>
      <c r="G340" s="16">
        <f t="shared" si="34"/>
        <v>14.97</v>
      </c>
      <c r="H340" s="17">
        <f t="shared" si="35"/>
        <v>1347.3</v>
      </c>
    </row>
    <row r="341" spans="1:8" ht="12.75" x14ac:dyDescent="0.2">
      <c r="A341" s="8"/>
      <c r="B341" s="9"/>
      <c r="C341" s="12" t="s">
        <v>633</v>
      </c>
      <c r="D341" s="10"/>
      <c r="E341" s="10"/>
      <c r="F341" s="11"/>
      <c r="G341" s="11"/>
      <c r="H341" s="12"/>
    </row>
    <row r="342" spans="1:8" ht="38.25" x14ac:dyDescent="0.2">
      <c r="A342" s="14" t="s">
        <v>1661</v>
      </c>
      <c r="B342" s="15" t="s">
        <v>634</v>
      </c>
      <c r="C342" s="22" t="s">
        <v>635</v>
      </c>
      <c r="D342" s="17" t="s">
        <v>31</v>
      </c>
      <c r="E342" s="24">
        <v>200</v>
      </c>
      <c r="F342" s="42">
        <v>34.729999999999997</v>
      </c>
      <c r="G342" s="16">
        <f t="shared" ref="G342:G368" si="36">F342*(1-$G$731)</f>
        <v>34.729999999999997</v>
      </c>
      <c r="H342" s="17">
        <f t="shared" ref="H342:H368" si="37">G342*E342</f>
        <v>6946</v>
      </c>
    </row>
    <row r="343" spans="1:8" ht="38.25" x14ac:dyDescent="0.2">
      <c r="A343" s="14" t="s">
        <v>1662</v>
      </c>
      <c r="B343" s="15" t="s">
        <v>636</v>
      </c>
      <c r="C343" s="22" t="s">
        <v>637</v>
      </c>
      <c r="D343" s="17" t="s">
        <v>9</v>
      </c>
      <c r="E343" s="24">
        <v>60</v>
      </c>
      <c r="F343" s="42">
        <v>13.96</v>
      </c>
      <c r="G343" s="16">
        <f t="shared" si="36"/>
        <v>13.96</v>
      </c>
      <c r="H343" s="17">
        <f t="shared" si="37"/>
        <v>837.6</v>
      </c>
    </row>
    <row r="344" spans="1:8" ht="51" x14ac:dyDescent="0.2">
      <c r="A344" s="14" t="s">
        <v>1663</v>
      </c>
      <c r="B344" s="15" t="s">
        <v>638</v>
      </c>
      <c r="C344" s="22" t="s">
        <v>639</v>
      </c>
      <c r="D344" s="17" t="s">
        <v>9</v>
      </c>
      <c r="E344" s="24">
        <v>30</v>
      </c>
      <c r="F344" s="42">
        <v>22.29</v>
      </c>
      <c r="G344" s="16">
        <f t="shared" si="36"/>
        <v>22.29</v>
      </c>
      <c r="H344" s="17">
        <f t="shared" si="37"/>
        <v>668.7</v>
      </c>
    </row>
    <row r="345" spans="1:8" ht="38.25" x14ac:dyDescent="0.2">
      <c r="A345" s="14" t="s">
        <v>1664</v>
      </c>
      <c r="B345" s="15" t="s">
        <v>640</v>
      </c>
      <c r="C345" s="22" t="s">
        <v>641</v>
      </c>
      <c r="D345" s="17" t="s">
        <v>9</v>
      </c>
      <c r="E345" s="24">
        <v>40</v>
      </c>
      <c r="F345" s="42">
        <v>10.23</v>
      </c>
      <c r="G345" s="16">
        <f t="shared" si="36"/>
        <v>10.23</v>
      </c>
      <c r="H345" s="17">
        <f t="shared" si="37"/>
        <v>409.2</v>
      </c>
    </row>
    <row r="346" spans="1:8" ht="38.25" x14ac:dyDescent="0.2">
      <c r="A346" s="14" t="s">
        <v>1665</v>
      </c>
      <c r="B346" s="15" t="s">
        <v>642</v>
      </c>
      <c r="C346" s="22" t="s">
        <v>643</v>
      </c>
      <c r="D346" s="17" t="s">
        <v>9</v>
      </c>
      <c r="E346" s="24">
        <v>20</v>
      </c>
      <c r="F346" s="42">
        <v>19.2</v>
      </c>
      <c r="G346" s="16">
        <f t="shared" si="36"/>
        <v>19.2</v>
      </c>
      <c r="H346" s="17">
        <f t="shared" si="37"/>
        <v>384</v>
      </c>
    </row>
    <row r="347" spans="1:8" ht="38.25" x14ac:dyDescent="0.2">
      <c r="A347" s="14" t="s">
        <v>1666</v>
      </c>
      <c r="B347" s="15">
        <v>89409</v>
      </c>
      <c r="C347" s="22" t="s">
        <v>644</v>
      </c>
      <c r="D347" s="17" t="s">
        <v>9</v>
      </c>
      <c r="E347" s="24">
        <v>10</v>
      </c>
      <c r="F347" s="42">
        <v>8.0299999999999994</v>
      </c>
      <c r="G347" s="16">
        <f t="shared" si="36"/>
        <v>8.0299999999999994</v>
      </c>
      <c r="H347" s="17">
        <f t="shared" si="37"/>
        <v>80.3</v>
      </c>
    </row>
    <row r="348" spans="1:8" ht="38.25" x14ac:dyDescent="0.2">
      <c r="A348" s="14" t="s">
        <v>1667</v>
      </c>
      <c r="B348" s="15" t="s">
        <v>645</v>
      </c>
      <c r="C348" s="22" t="s">
        <v>646</v>
      </c>
      <c r="D348" s="17" t="s">
        <v>31</v>
      </c>
      <c r="E348" s="24">
        <v>100</v>
      </c>
      <c r="F348" s="42">
        <v>41.07</v>
      </c>
      <c r="G348" s="16">
        <f t="shared" si="36"/>
        <v>41.07</v>
      </c>
      <c r="H348" s="17">
        <f t="shared" si="37"/>
        <v>4107</v>
      </c>
    </row>
    <row r="349" spans="1:8" ht="38.25" x14ac:dyDescent="0.2">
      <c r="A349" s="14" t="s">
        <v>1668</v>
      </c>
      <c r="B349" s="15" t="s">
        <v>647</v>
      </c>
      <c r="C349" s="22" t="s">
        <v>648</v>
      </c>
      <c r="D349" s="17" t="s">
        <v>9</v>
      </c>
      <c r="E349" s="24">
        <v>30</v>
      </c>
      <c r="F349" s="42">
        <v>27.57</v>
      </c>
      <c r="G349" s="16">
        <f t="shared" si="36"/>
        <v>27.57</v>
      </c>
      <c r="H349" s="17">
        <f t="shared" si="37"/>
        <v>827.1</v>
      </c>
    </row>
    <row r="350" spans="1:8" ht="38.25" x14ac:dyDescent="0.2">
      <c r="A350" s="14" t="s">
        <v>1669</v>
      </c>
      <c r="B350" s="15" t="s">
        <v>649</v>
      </c>
      <c r="C350" s="22" t="s">
        <v>650</v>
      </c>
      <c r="D350" s="17" t="s">
        <v>9</v>
      </c>
      <c r="E350" s="24">
        <v>20</v>
      </c>
      <c r="F350" s="42">
        <v>20.93</v>
      </c>
      <c r="G350" s="16">
        <f t="shared" si="36"/>
        <v>20.93</v>
      </c>
      <c r="H350" s="17">
        <f t="shared" si="37"/>
        <v>418.6</v>
      </c>
    </row>
    <row r="351" spans="1:8" ht="38.25" x14ac:dyDescent="0.2">
      <c r="A351" s="14" t="s">
        <v>1670</v>
      </c>
      <c r="B351" s="15" t="s">
        <v>651</v>
      </c>
      <c r="C351" s="22" t="s">
        <v>652</v>
      </c>
      <c r="D351" s="17" t="s">
        <v>9</v>
      </c>
      <c r="E351" s="24">
        <v>12</v>
      </c>
      <c r="F351" s="42">
        <v>41.18</v>
      </c>
      <c r="G351" s="16">
        <f t="shared" si="36"/>
        <v>41.18</v>
      </c>
      <c r="H351" s="17">
        <f t="shared" si="37"/>
        <v>494.16</v>
      </c>
    </row>
    <row r="352" spans="1:8" ht="38.25" x14ac:dyDescent="0.2">
      <c r="A352" s="14" t="s">
        <v>1671</v>
      </c>
      <c r="B352" s="15">
        <v>89520</v>
      </c>
      <c r="C352" s="22" t="s">
        <v>653</v>
      </c>
      <c r="D352" s="17" t="s">
        <v>9</v>
      </c>
      <c r="E352" s="24">
        <v>10</v>
      </c>
      <c r="F352" s="42">
        <v>18.14</v>
      </c>
      <c r="G352" s="16">
        <f t="shared" si="36"/>
        <v>18.14</v>
      </c>
      <c r="H352" s="17">
        <f t="shared" si="37"/>
        <v>181.4</v>
      </c>
    </row>
    <row r="353" spans="1:8" ht="38.25" x14ac:dyDescent="0.2">
      <c r="A353" s="14" t="s">
        <v>1672</v>
      </c>
      <c r="B353" s="15" t="s">
        <v>654</v>
      </c>
      <c r="C353" s="22" t="s">
        <v>655</v>
      </c>
      <c r="D353" s="17" t="s">
        <v>9</v>
      </c>
      <c r="E353" s="24">
        <v>12</v>
      </c>
      <c r="F353" s="42">
        <v>17.27</v>
      </c>
      <c r="G353" s="16">
        <f t="shared" si="36"/>
        <v>17.27</v>
      </c>
      <c r="H353" s="17">
        <f t="shared" si="37"/>
        <v>207.24</v>
      </c>
    </row>
    <row r="354" spans="1:8" ht="38.25" x14ac:dyDescent="0.2">
      <c r="A354" s="14" t="s">
        <v>1673</v>
      </c>
      <c r="B354" s="15" t="s">
        <v>656</v>
      </c>
      <c r="C354" s="22" t="s">
        <v>657</v>
      </c>
      <c r="D354" s="17" t="s">
        <v>9</v>
      </c>
      <c r="E354" s="24">
        <v>12</v>
      </c>
      <c r="F354" s="42">
        <v>34.44</v>
      </c>
      <c r="G354" s="16">
        <f t="shared" si="36"/>
        <v>34.44</v>
      </c>
      <c r="H354" s="17">
        <f t="shared" si="37"/>
        <v>413.28</v>
      </c>
    </row>
    <row r="355" spans="1:8" ht="63.75" x14ac:dyDescent="0.2">
      <c r="A355" s="14" t="s">
        <v>1674</v>
      </c>
      <c r="B355" s="15" t="s">
        <v>658</v>
      </c>
      <c r="C355" s="22" t="s">
        <v>659</v>
      </c>
      <c r="D355" s="17" t="s">
        <v>9</v>
      </c>
      <c r="E355" s="24">
        <v>6</v>
      </c>
      <c r="F355" s="42">
        <v>28.43</v>
      </c>
      <c r="G355" s="16">
        <f t="shared" si="36"/>
        <v>28.43</v>
      </c>
      <c r="H355" s="17">
        <f t="shared" si="37"/>
        <v>170.58</v>
      </c>
    </row>
    <row r="356" spans="1:8" ht="63.75" x14ac:dyDescent="0.2">
      <c r="A356" s="14" t="s">
        <v>1675</v>
      </c>
      <c r="B356" s="15" t="s">
        <v>660</v>
      </c>
      <c r="C356" s="22" t="s">
        <v>661</v>
      </c>
      <c r="D356" s="17" t="s">
        <v>9</v>
      </c>
      <c r="E356" s="24">
        <v>6</v>
      </c>
      <c r="F356" s="42">
        <v>57.78</v>
      </c>
      <c r="G356" s="16">
        <f t="shared" si="36"/>
        <v>57.78</v>
      </c>
      <c r="H356" s="17">
        <f t="shared" si="37"/>
        <v>346.68</v>
      </c>
    </row>
    <row r="357" spans="1:8" ht="38.25" x14ac:dyDescent="0.2">
      <c r="A357" s="14" t="s">
        <v>1676</v>
      </c>
      <c r="B357" s="15" t="s">
        <v>662</v>
      </c>
      <c r="C357" s="22" t="s">
        <v>663</v>
      </c>
      <c r="D357" s="17" t="s">
        <v>9</v>
      </c>
      <c r="E357" s="24">
        <v>10</v>
      </c>
      <c r="F357" s="42">
        <v>132.88999999999999</v>
      </c>
      <c r="G357" s="16">
        <f t="shared" si="36"/>
        <v>132.88999999999999</v>
      </c>
      <c r="H357" s="17">
        <f t="shared" si="37"/>
        <v>1328.9</v>
      </c>
    </row>
    <row r="358" spans="1:8" ht="38.25" x14ac:dyDescent="0.2">
      <c r="A358" s="14" t="s">
        <v>1677</v>
      </c>
      <c r="B358" s="15" t="s">
        <v>664</v>
      </c>
      <c r="C358" s="22" t="s">
        <v>665</v>
      </c>
      <c r="D358" s="17" t="s">
        <v>9</v>
      </c>
      <c r="E358" s="24">
        <v>10</v>
      </c>
      <c r="F358" s="42">
        <v>161.83000000000001</v>
      </c>
      <c r="G358" s="16">
        <f t="shared" si="36"/>
        <v>161.83000000000001</v>
      </c>
      <c r="H358" s="17">
        <f t="shared" si="37"/>
        <v>1618.3</v>
      </c>
    </row>
    <row r="359" spans="1:8" ht="25.5" x14ac:dyDescent="0.2">
      <c r="A359" s="14" t="s">
        <v>1678</v>
      </c>
      <c r="B359" s="15" t="s">
        <v>666</v>
      </c>
      <c r="C359" s="22" t="s">
        <v>667</v>
      </c>
      <c r="D359" s="17" t="s">
        <v>9</v>
      </c>
      <c r="E359" s="24">
        <v>10</v>
      </c>
      <c r="F359" s="42">
        <v>42.11</v>
      </c>
      <c r="G359" s="16">
        <f t="shared" si="36"/>
        <v>42.11</v>
      </c>
      <c r="H359" s="17">
        <f t="shared" si="37"/>
        <v>421.1</v>
      </c>
    </row>
    <row r="360" spans="1:8" ht="25.5" x14ac:dyDescent="0.2">
      <c r="A360" s="14" t="s">
        <v>1679</v>
      </c>
      <c r="B360" s="15" t="s">
        <v>668</v>
      </c>
      <c r="C360" s="22" t="s">
        <v>669</v>
      </c>
      <c r="D360" s="17" t="s">
        <v>9</v>
      </c>
      <c r="E360" s="24">
        <v>10</v>
      </c>
      <c r="F360" s="42">
        <v>86.92</v>
      </c>
      <c r="G360" s="16">
        <f t="shared" si="36"/>
        <v>86.92</v>
      </c>
      <c r="H360" s="17">
        <f t="shared" si="37"/>
        <v>869.2</v>
      </c>
    </row>
    <row r="361" spans="1:8" ht="25.5" x14ac:dyDescent="0.2">
      <c r="A361" s="14" t="s">
        <v>1680</v>
      </c>
      <c r="B361" s="15" t="s">
        <v>670</v>
      </c>
      <c r="C361" s="22" t="s">
        <v>671</v>
      </c>
      <c r="D361" s="17" t="s">
        <v>9</v>
      </c>
      <c r="E361" s="24">
        <v>15</v>
      </c>
      <c r="F361" s="42">
        <v>44.46</v>
      </c>
      <c r="G361" s="16">
        <f t="shared" si="36"/>
        <v>44.46</v>
      </c>
      <c r="H361" s="17">
        <f t="shared" si="37"/>
        <v>666.9</v>
      </c>
    </row>
    <row r="362" spans="1:8" ht="25.5" x14ac:dyDescent="0.2">
      <c r="A362" s="14" t="s">
        <v>1681</v>
      </c>
      <c r="B362" s="15" t="s">
        <v>672</v>
      </c>
      <c r="C362" s="22" t="s">
        <v>673</v>
      </c>
      <c r="D362" s="17" t="s">
        <v>9</v>
      </c>
      <c r="E362" s="24">
        <v>5</v>
      </c>
      <c r="F362" s="42">
        <v>111.19</v>
      </c>
      <c r="G362" s="16">
        <f t="shared" si="36"/>
        <v>111.19</v>
      </c>
      <c r="H362" s="17">
        <f t="shared" si="37"/>
        <v>555.95000000000005</v>
      </c>
    </row>
    <row r="363" spans="1:8" ht="38.25" x14ac:dyDescent="0.2">
      <c r="A363" s="14" t="s">
        <v>1682</v>
      </c>
      <c r="B363" s="15" t="s">
        <v>674</v>
      </c>
      <c r="C363" s="22" t="s">
        <v>675</v>
      </c>
      <c r="D363" s="17" t="s">
        <v>9</v>
      </c>
      <c r="E363" s="24">
        <v>2</v>
      </c>
      <c r="F363" s="42">
        <v>1176.68</v>
      </c>
      <c r="G363" s="16">
        <f t="shared" si="36"/>
        <v>1176.68</v>
      </c>
      <c r="H363" s="17">
        <f t="shared" si="37"/>
        <v>2353.36</v>
      </c>
    </row>
    <row r="364" spans="1:8" ht="25.5" x14ac:dyDescent="0.2">
      <c r="A364" s="14" t="s">
        <v>1683</v>
      </c>
      <c r="B364" s="15" t="s">
        <v>676</v>
      </c>
      <c r="C364" s="22" t="s">
        <v>677</v>
      </c>
      <c r="D364" s="17" t="s">
        <v>9</v>
      </c>
      <c r="E364" s="24">
        <v>10</v>
      </c>
      <c r="F364" s="42">
        <v>12.81</v>
      </c>
      <c r="G364" s="16">
        <f t="shared" si="36"/>
        <v>12.81</v>
      </c>
      <c r="H364" s="17">
        <f t="shared" si="37"/>
        <v>128.1</v>
      </c>
    </row>
    <row r="365" spans="1:8" ht="25.5" x14ac:dyDescent="0.2">
      <c r="A365" s="14" t="s">
        <v>1684</v>
      </c>
      <c r="B365" s="15" t="s">
        <v>678</v>
      </c>
      <c r="C365" s="22" t="s">
        <v>679</v>
      </c>
      <c r="D365" s="17" t="s">
        <v>9</v>
      </c>
      <c r="E365" s="24">
        <v>10</v>
      </c>
      <c r="F365" s="42">
        <v>9.83</v>
      </c>
      <c r="G365" s="16">
        <f t="shared" si="36"/>
        <v>9.83</v>
      </c>
      <c r="H365" s="17">
        <f t="shared" si="37"/>
        <v>98.3</v>
      </c>
    </row>
    <row r="366" spans="1:8" ht="25.5" x14ac:dyDescent="0.2">
      <c r="A366" s="14" t="s">
        <v>1685</v>
      </c>
      <c r="B366" s="15" t="s">
        <v>680</v>
      </c>
      <c r="C366" s="22" t="s">
        <v>681</v>
      </c>
      <c r="D366" s="17" t="s">
        <v>9</v>
      </c>
      <c r="E366" s="24">
        <v>10</v>
      </c>
      <c r="F366" s="42">
        <v>15.44</v>
      </c>
      <c r="G366" s="16">
        <f t="shared" si="36"/>
        <v>15.44</v>
      </c>
      <c r="H366" s="17">
        <f t="shared" si="37"/>
        <v>154.4</v>
      </c>
    </row>
    <row r="367" spans="1:8" ht="76.5" x14ac:dyDescent="0.2">
      <c r="A367" s="14" t="s">
        <v>1686</v>
      </c>
      <c r="B367" s="15">
        <v>91180</v>
      </c>
      <c r="C367" s="22" t="s">
        <v>682</v>
      </c>
      <c r="D367" s="17" t="s">
        <v>31</v>
      </c>
      <c r="E367" s="24">
        <v>100</v>
      </c>
      <c r="F367" s="42">
        <v>20.07</v>
      </c>
      <c r="G367" s="16">
        <f t="shared" si="36"/>
        <v>20.07</v>
      </c>
      <c r="H367" s="17">
        <f t="shared" si="37"/>
        <v>2007</v>
      </c>
    </row>
    <row r="368" spans="1:8" ht="76.5" x14ac:dyDescent="0.2">
      <c r="A368" s="14" t="s">
        <v>1687</v>
      </c>
      <c r="B368" s="15">
        <v>91179</v>
      </c>
      <c r="C368" s="22" t="s">
        <v>683</v>
      </c>
      <c r="D368" s="17" t="s">
        <v>31</v>
      </c>
      <c r="E368" s="24">
        <v>100</v>
      </c>
      <c r="F368" s="42">
        <v>14.97</v>
      </c>
      <c r="G368" s="16">
        <f t="shared" si="36"/>
        <v>14.97</v>
      </c>
      <c r="H368" s="17">
        <f t="shared" si="37"/>
        <v>1497</v>
      </c>
    </row>
    <row r="369" spans="1:8" ht="12.75" x14ac:dyDescent="0.2">
      <c r="A369" s="8"/>
      <c r="B369" s="9"/>
      <c r="C369" s="12" t="s">
        <v>684</v>
      </c>
      <c r="D369" s="10"/>
      <c r="E369" s="10"/>
      <c r="F369" s="11"/>
      <c r="G369" s="11"/>
      <c r="H369" s="12"/>
    </row>
    <row r="370" spans="1:8" ht="38.25" x14ac:dyDescent="0.2">
      <c r="A370" s="14" t="s">
        <v>1688</v>
      </c>
      <c r="B370" s="15" t="s">
        <v>685</v>
      </c>
      <c r="C370" s="22" t="s">
        <v>686</v>
      </c>
      <c r="D370" s="17" t="s">
        <v>31</v>
      </c>
      <c r="E370" s="24">
        <v>100</v>
      </c>
      <c r="F370" s="42">
        <v>31.4</v>
      </c>
      <c r="G370" s="16">
        <f t="shared" ref="G370:G401" si="38">F370*(1-$G$731)</f>
        <v>31.4</v>
      </c>
      <c r="H370" s="17">
        <f t="shared" ref="H370:H401" si="39">G370*E370</f>
        <v>3140</v>
      </c>
    </row>
    <row r="371" spans="1:8" ht="38.25" x14ac:dyDescent="0.2">
      <c r="A371" s="14" t="s">
        <v>1689</v>
      </c>
      <c r="B371" s="15" t="s">
        <v>687</v>
      </c>
      <c r="C371" s="22" t="s">
        <v>688</v>
      </c>
      <c r="D371" s="17" t="s">
        <v>31</v>
      </c>
      <c r="E371" s="24">
        <v>100</v>
      </c>
      <c r="F371" s="42">
        <v>39.18</v>
      </c>
      <c r="G371" s="16">
        <f t="shared" si="38"/>
        <v>39.18</v>
      </c>
      <c r="H371" s="17">
        <f t="shared" si="39"/>
        <v>3918</v>
      </c>
    </row>
    <row r="372" spans="1:8" ht="38.25" x14ac:dyDescent="0.2">
      <c r="A372" s="14" t="s">
        <v>1690</v>
      </c>
      <c r="B372" s="15" t="s">
        <v>689</v>
      </c>
      <c r="C372" s="22" t="s">
        <v>690</v>
      </c>
      <c r="D372" s="17" t="s">
        <v>31</v>
      </c>
      <c r="E372" s="24">
        <v>200</v>
      </c>
      <c r="F372" s="42">
        <v>54.59</v>
      </c>
      <c r="G372" s="16">
        <f t="shared" si="38"/>
        <v>54.59</v>
      </c>
      <c r="H372" s="17">
        <f t="shared" si="39"/>
        <v>10918</v>
      </c>
    </row>
    <row r="373" spans="1:8" ht="51" x14ac:dyDescent="0.2">
      <c r="A373" s="14" t="s">
        <v>1691</v>
      </c>
      <c r="B373" s="15" t="s">
        <v>691</v>
      </c>
      <c r="C373" s="22" t="s">
        <v>692</v>
      </c>
      <c r="D373" s="17" t="s">
        <v>9</v>
      </c>
      <c r="E373" s="24">
        <v>25</v>
      </c>
      <c r="F373" s="42">
        <v>14.8</v>
      </c>
      <c r="G373" s="16">
        <f t="shared" si="38"/>
        <v>14.8</v>
      </c>
      <c r="H373" s="17">
        <f t="shared" si="39"/>
        <v>370</v>
      </c>
    </row>
    <row r="374" spans="1:8" ht="51" x14ac:dyDescent="0.2">
      <c r="A374" s="14" t="s">
        <v>1692</v>
      </c>
      <c r="B374" s="15" t="s">
        <v>693</v>
      </c>
      <c r="C374" s="22" t="s">
        <v>694</v>
      </c>
      <c r="D374" s="17" t="s">
        <v>9</v>
      </c>
      <c r="E374" s="24">
        <v>25</v>
      </c>
      <c r="F374" s="42">
        <v>20.48</v>
      </c>
      <c r="G374" s="16">
        <f t="shared" si="38"/>
        <v>20.48</v>
      </c>
      <c r="H374" s="17">
        <f t="shared" si="39"/>
        <v>512</v>
      </c>
    </row>
    <row r="375" spans="1:8" ht="51" x14ac:dyDescent="0.2">
      <c r="A375" s="14" t="s">
        <v>1693</v>
      </c>
      <c r="B375" s="15" t="s">
        <v>695</v>
      </c>
      <c r="C375" s="22" t="s">
        <v>696</v>
      </c>
      <c r="D375" s="17" t="s">
        <v>9</v>
      </c>
      <c r="E375" s="24">
        <v>25</v>
      </c>
      <c r="F375" s="42">
        <v>37.11</v>
      </c>
      <c r="G375" s="16">
        <f t="shared" si="38"/>
        <v>37.11</v>
      </c>
      <c r="H375" s="17">
        <f t="shared" si="39"/>
        <v>927.75</v>
      </c>
    </row>
    <row r="376" spans="1:8" ht="51" x14ac:dyDescent="0.2">
      <c r="A376" s="14" t="s">
        <v>1694</v>
      </c>
      <c r="B376" s="15" t="s">
        <v>697</v>
      </c>
      <c r="C376" s="22" t="s">
        <v>698</v>
      </c>
      <c r="D376" s="17" t="s">
        <v>9</v>
      </c>
      <c r="E376" s="24">
        <v>20</v>
      </c>
      <c r="F376" s="42">
        <v>10.88</v>
      </c>
      <c r="G376" s="16">
        <f t="shared" si="38"/>
        <v>10.88</v>
      </c>
      <c r="H376" s="17">
        <f t="shared" si="39"/>
        <v>217.6</v>
      </c>
    </row>
    <row r="377" spans="1:8" ht="51" x14ac:dyDescent="0.2">
      <c r="A377" s="14" t="s">
        <v>1695</v>
      </c>
      <c r="B377" s="15" t="s">
        <v>699</v>
      </c>
      <c r="C377" s="22" t="s">
        <v>700</v>
      </c>
      <c r="D377" s="17" t="s">
        <v>9</v>
      </c>
      <c r="E377" s="24">
        <v>20</v>
      </c>
      <c r="F377" s="42">
        <v>13.14</v>
      </c>
      <c r="G377" s="16">
        <f t="shared" si="38"/>
        <v>13.14</v>
      </c>
      <c r="H377" s="17">
        <f t="shared" si="39"/>
        <v>262.8</v>
      </c>
    </row>
    <row r="378" spans="1:8" ht="51" x14ac:dyDescent="0.2">
      <c r="A378" s="14" t="s">
        <v>1696</v>
      </c>
      <c r="B378" s="15" t="s">
        <v>701</v>
      </c>
      <c r="C378" s="22" t="s">
        <v>702</v>
      </c>
      <c r="D378" s="17" t="s">
        <v>9</v>
      </c>
      <c r="E378" s="24">
        <v>20</v>
      </c>
      <c r="F378" s="42">
        <v>24.47</v>
      </c>
      <c r="G378" s="16">
        <f t="shared" si="38"/>
        <v>24.47</v>
      </c>
      <c r="H378" s="17">
        <f t="shared" si="39"/>
        <v>489.4</v>
      </c>
    </row>
    <row r="379" spans="1:8" ht="51" x14ac:dyDescent="0.2">
      <c r="A379" s="14" t="s">
        <v>1697</v>
      </c>
      <c r="B379" s="15">
        <v>89746</v>
      </c>
      <c r="C379" s="22" t="s">
        <v>703</v>
      </c>
      <c r="D379" s="17" t="s">
        <v>9</v>
      </c>
      <c r="E379" s="24">
        <v>20</v>
      </c>
      <c r="F379" s="42">
        <v>30.12</v>
      </c>
      <c r="G379" s="16">
        <f t="shared" si="38"/>
        <v>30.12</v>
      </c>
      <c r="H379" s="17">
        <f t="shared" si="39"/>
        <v>602.4</v>
      </c>
    </row>
    <row r="380" spans="1:8" ht="51" x14ac:dyDescent="0.2">
      <c r="A380" s="14" t="s">
        <v>1698</v>
      </c>
      <c r="B380" s="15">
        <v>89726</v>
      </c>
      <c r="C380" s="22" t="s">
        <v>704</v>
      </c>
      <c r="D380" s="17" t="s">
        <v>9</v>
      </c>
      <c r="E380" s="24">
        <v>20</v>
      </c>
      <c r="F380" s="42">
        <v>9.77</v>
      </c>
      <c r="G380" s="16">
        <f t="shared" si="38"/>
        <v>9.77</v>
      </c>
      <c r="H380" s="17">
        <f t="shared" si="39"/>
        <v>195.4</v>
      </c>
    </row>
    <row r="381" spans="1:8" ht="51" x14ac:dyDescent="0.2">
      <c r="A381" s="14" t="s">
        <v>1699</v>
      </c>
      <c r="B381" s="15">
        <v>89732</v>
      </c>
      <c r="C381" s="22" t="s">
        <v>705</v>
      </c>
      <c r="D381" s="17" t="s">
        <v>9</v>
      </c>
      <c r="E381" s="24">
        <v>20</v>
      </c>
      <c r="F381" s="42">
        <v>15.65</v>
      </c>
      <c r="G381" s="16">
        <f t="shared" si="38"/>
        <v>15.65</v>
      </c>
      <c r="H381" s="17">
        <f t="shared" si="39"/>
        <v>313</v>
      </c>
    </row>
    <row r="382" spans="1:8" ht="51" x14ac:dyDescent="0.2">
      <c r="A382" s="14" t="s">
        <v>1700</v>
      </c>
      <c r="B382" s="15" t="s">
        <v>706</v>
      </c>
      <c r="C382" s="22" t="s">
        <v>707</v>
      </c>
      <c r="D382" s="17" t="s">
        <v>9</v>
      </c>
      <c r="E382" s="24">
        <v>6</v>
      </c>
      <c r="F382" s="42">
        <v>21.39</v>
      </c>
      <c r="G382" s="16">
        <f t="shared" si="38"/>
        <v>21.39</v>
      </c>
      <c r="H382" s="17">
        <f t="shared" si="39"/>
        <v>128.34</v>
      </c>
    </row>
    <row r="383" spans="1:8" ht="51" x14ac:dyDescent="0.2">
      <c r="A383" s="14" t="s">
        <v>1701</v>
      </c>
      <c r="B383" s="15" t="s">
        <v>708</v>
      </c>
      <c r="C383" s="22" t="s">
        <v>709</v>
      </c>
      <c r="D383" s="17" t="s">
        <v>9</v>
      </c>
      <c r="E383" s="24">
        <v>6</v>
      </c>
      <c r="F383" s="42">
        <v>35.89</v>
      </c>
      <c r="G383" s="16">
        <f t="shared" si="38"/>
        <v>35.89</v>
      </c>
      <c r="H383" s="17">
        <f t="shared" si="39"/>
        <v>215.34</v>
      </c>
    </row>
    <row r="384" spans="1:8" ht="51" x14ac:dyDescent="0.2">
      <c r="A384" s="14" t="s">
        <v>1702</v>
      </c>
      <c r="B384" s="15" t="s">
        <v>710</v>
      </c>
      <c r="C384" s="22" t="s">
        <v>711</v>
      </c>
      <c r="D384" s="17" t="s">
        <v>9</v>
      </c>
      <c r="E384" s="24">
        <v>8</v>
      </c>
      <c r="F384" s="42">
        <v>68.400000000000006</v>
      </c>
      <c r="G384" s="16">
        <f t="shared" si="38"/>
        <v>68.400000000000006</v>
      </c>
      <c r="H384" s="17">
        <f t="shared" si="39"/>
        <v>547.20000000000005</v>
      </c>
    </row>
    <row r="385" spans="1:8" ht="51" x14ac:dyDescent="0.2">
      <c r="A385" s="14" t="s">
        <v>1703</v>
      </c>
      <c r="B385" s="15" t="s">
        <v>712</v>
      </c>
      <c r="C385" s="22" t="s">
        <v>713</v>
      </c>
      <c r="D385" s="17" t="s">
        <v>9</v>
      </c>
      <c r="E385" s="24">
        <v>6</v>
      </c>
      <c r="F385" s="42">
        <v>32.81</v>
      </c>
      <c r="G385" s="16">
        <f t="shared" si="38"/>
        <v>32.81</v>
      </c>
      <c r="H385" s="17">
        <f t="shared" si="39"/>
        <v>196.86</v>
      </c>
    </row>
    <row r="386" spans="1:8" ht="51" x14ac:dyDescent="0.2">
      <c r="A386" s="14" t="s">
        <v>1704</v>
      </c>
      <c r="B386" s="15" t="s">
        <v>714</v>
      </c>
      <c r="C386" s="22" t="s">
        <v>715</v>
      </c>
      <c r="D386" s="17" t="s">
        <v>9</v>
      </c>
      <c r="E386" s="24">
        <v>10</v>
      </c>
      <c r="F386" s="42">
        <v>57.86</v>
      </c>
      <c r="G386" s="16">
        <f t="shared" si="38"/>
        <v>57.86</v>
      </c>
      <c r="H386" s="17">
        <f t="shared" si="39"/>
        <v>578.6</v>
      </c>
    </row>
    <row r="387" spans="1:8" ht="51" x14ac:dyDescent="0.2">
      <c r="A387" s="14" t="s">
        <v>1705</v>
      </c>
      <c r="B387" s="15" t="s">
        <v>716</v>
      </c>
      <c r="C387" s="22" t="s">
        <v>717</v>
      </c>
      <c r="D387" s="17" t="s">
        <v>9</v>
      </c>
      <c r="E387" s="24">
        <v>6</v>
      </c>
      <c r="F387" s="42">
        <v>21.25</v>
      </c>
      <c r="G387" s="16">
        <f t="shared" si="38"/>
        <v>21.25</v>
      </c>
      <c r="H387" s="17">
        <f t="shared" si="39"/>
        <v>127.5</v>
      </c>
    </row>
    <row r="388" spans="1:8" ht="63.75" x14ac:dyDescent="0.2">
      <c r="A388" s="14" t="s">
        <v>1706</v>
      </c>
      <c r="B388" s="15" t="s">
        <v>718</v>
      </c>
      <c r="C388" s="22" t="s">
        <v>719</v>
      </c>
      <c r="D388" s="17" t="s">
        <v>9</v>
      </c>
      <c r="E388" s="24">
        <v>6</v>
      </c>
      <c r="F388" s="42">
        <v>14.91</v>
      </c>
      <c r="G388" s="16">
        <f t="shared" si="38"/>
        <v>14.91</v>
      </c>
      <c r="H388" s="17">
        <f t="shared" si="39"/>
        <v>89.46</v>
      </c>
    </row>
    <row r="389" spans="1:8" ht="51" x14ac:dyDescent="0.2">
      <c r="A389" s="14" t="s">
        <v>1707</v>
      </c>
      <c r="B389" s="15" t="s">
        <v>720</v>
      </c>
      <c r="C389" s="22" t="s">
        <v>721</v>
      </c>
      <c r="D389" s="17" t="s">
        <v>9</v>
      </c>
      <c r="E389" s="24">
        <v>6</v>
      </c>
      <c r="F389" s="42">
        <v>54.55</v>
      </c>
      <c r="G389" s="16">
        <f t="shared" si="38"/>
        <v>54.55</v>
      </c>
      <c r="H389" s="17">
        <f t="shared" si="39"/>
        <v>327.3</v>
      </c>
    </row>
    <row r="390" spans="1:8" ht="51" x14ac:dyDescent="0.2">
      <c r="A390" s="14" t="s">
        <v>1708</v>
      </c>
      <c r="B390" s="15" t="s">
        <v>722</v>
      </c>
      <c r="C390" s="22" t="s">
        <v>723</v>
      </c>
      <c r="D390" s="17" t="s">
        <v>9</v>
      </c>
      <c r="E390" s="24">
        <v>6</v>
      </c>
      <c r="F390" s="42">
        <v>57.26</v>
      </c>
      <c r="G390" s="16">
        <f t="shared" si="38"/>
        <v>57.26</v>
      </c>
      <c r="H390" s="17">
        <f t="shared" si="39"/>
        <v>343.56</v>
      </c>
    </row>
    <row r="391" spans="1:8" ht="51" x14ac:dyDescent="0.2">
      <c r="A391" s="14" t="s">
        <v>1709</v>
      </c>
      <c r="B391" s="15" t="s">
        <v>724</v>
      </c>
      <c r="C391" s="22" t="s">
        <v>725</v>
      </c>
      <c r="D391" s="17" t="s">
        <v>9</v>
      </c>
      <c r="E391" s="24">
        <v>6</v>
      </c>
      <c r="F391" s="42">
        <v>14.54</v>
      </c>
      <c r="G391" s="16">
        <f t="shared" si="38"/>
        <v>14.54</v>
      </c>
      <c r="H391" s="17">
        <f t="shared" si="39"/>
        <v>87.24</v>
      </c>
    </row>
    <row r="392" spans="1:8" ht="38.25" x14ac:dyDescent="0.2">
      <c r="A392" s="14" t="s">
        <v>1710</v>
      </c>
      <c r="B392" s="15" t="s">
        <v>726</v>
      </c>
      <c r="C392" s="22" t="s">
        <v>727</v>
      </c>
      <c r="D392" s="17" t="s">
        <v>9</v>
      </c>
      <c r="E392" s="24">
        <v>15</v>
      </c>
      <c r="F392" s="42">
        <v>25.46</v>
      </c>
      <c r="G392" s="16">
        <f t="shared" si="38"/>
        <v>25.46</v>
      </c>
      <c r="H392" s="17">
        <f t="shared" si="39"/>
        <v>381.9</v>
      </c>
    </row>
    <row r="393" spans="1:8" ht="51" x14ac:dyDescent="0.2">
      <c r="A393" s="14" t="s">
        <v>1711</v>
      </c>
      <c r="B393" s="15" t="s">
        <v>728</v>
      </c>
      <c r="C393" s="22" t="s">
        <v>729</v>
      </c>
      <c r="D393" s="17" t="s">
        <v>9</v>
      </c>
      <c r="E393" s="24">
        <v>10</v>
      </c>
      <c r="F393" s="42">
        <v>66.95</v>
      </c>
      <c r="G393" s="16">
        <f t="shared" si="38"/>
        <v>66.95</v>
      </c>
      <c r="H393" s="17">
        <f t="shared" si="39"/>
        <v>669.5</v>
      </c>
    </row>
    <row r="394" spans="1:8" ht="51" x14ac:dyDescent="0.2">
      <c r="A394" s="14" t="s">
        <v>1712</v>
      </c>
      <c r="B394" s="15" t="s">
        <v>730</v>
      </c>
      <c r="C394" s="22" t="s">
        <v>731</v>
      </c>
      <c r="D394" s="17" t="s">
        <v>9</v>
      </c>
      <c r="E394" s="24">
        <v>15</v>
      </c>
      <c r="F394" s="42">
        <v>28.68</v>
      </c>
      <c r="G394" s="16">
        <f t="shared" si="38"/>
        <v>28.68</v>
      </c>
      <c r="H394" s="17">
        <f t="shared" si="39"/>
        <v>430.2</v>
      </c>
    </row>
    <row r="395" spans="1:8" ht="38.25" x14ac:dyDescent="0.2">
      <c r="A395" s="14" t="s">
        <v>1713</v>
      </c>
      <c r="B395" s="15">
        <v>89710</v>
      </c>
      <c r="C395" s="22" t="s">
        <v>732</v>
      </c>
      <c r="D395" s="17" t="s">
        <v>9</v>
      </c>
      <c r="E395" s="24">
        <v>20</v>
      </c>
      <c r="F395" s="42">
        <v>18.559999999999999</v>
      </c>
      <c r="G395" s="16">
        <f t="shared" si="38"/>
        <v>18.559999999999999</v>
      </c>
      <c r="H395" s="17">
        <f t="shared" si="39"/>
        <v>371.2</v>
      </c>
    </row>
    <row r="396" spans="1:8" ht="51" x14ac:dyDescent="0.2">
      <c r="A396" s="14" t="s">
        <v>1714</v>
      </c>
      <c r="B396" s="15" t="s">
        <v>733</v>
      </c>
      <c r="C396" s="22" t="s">
        <v>734</v>
      </c>
      <c r="D396" s="17" t="s">
        <v>9</v>
      </c>
      <c r="E396" s="24">
        <v>5</v>
      </c>
      <c r="F396" s="42">
        <v>521.27</v>
      </c>
      <c r="G396" s="16">
        <f t="shared" si="38"/>
        <v>521.27</v>
      </c>
      <c r="H396" s="17">
        <f t="shared" si="39"/>
        <v>2606.35</v>
      </c>
    </row>
    <row r="397" spans="1:8" ht="51" x14ac:dyDescent="0.2">
      <c r="A397" s="14" t="s">
        <v>1715</v>
      </c>
      <c r="B397" s="15" t="s">
        <v>735</v>
      </c>
      <c r="C397" s="22" t="s">
        <v>736</v>
      </c>
      <c r="D397" s="17" t="s">
        <v>9</v>
      </c>
      <c r="E397" s="24">
        <v>6</v>
      </c>
      <c r="F397" s="42">
        <v>797.47</v>
      </c>
      <c r="G397" s="16">
        <f t="shared" si="38"/>
        <v>797.47</v>
      </c>
      <c r="H397" s="17">
        <f t="shared" si="39"/>
        <v>4784.82</v>
      </c>
    </row>
    <row r="398" spans="1:8" ht="51" x14ac:dyDescent="0.2">
      <c r="A398" s="14" t="s">
        <v>1716</v>
      </c>
      <c r="B398" s="15" t="s">
        <v>737</v>
      </c>
      <c r="C398" s="22" t="s">
        <v>738</v>
      </c>
      <c r="D398" s="17" t="s">
        <v>9</v>
      </c>
      <c r="E398" s="24">
        <v>1</v>
      </c>
      <c r="F398" s="42">
        <v>2676.69</v>
      </c>
      <c r="G398" s="16">
        <f t="shared" si="38"/>
        <v>2676.69</v>
      </c>
      <c r="H398" s="17">
        <f t="shared" si="39"/>
        <v>2676.69</v>
      </c>
    </row>
    <row r="399" spans="1:8" ht="51" x14ac:dyDescent="0.2">
      <c r="A399" s="14" t="s">
        <v>1717</v>
      </c>
      <c r="B399" s="15" t="s">
        <v>739</v>
      </c>
      <c r="C399" s="22" t="s">
        <v>740</v>
      </c>
      <c r="D399" s="17" t="s">
        <v>9</v>
      </c>
      <c r="E399" s="24">
        <v>1</v>
      </c>
      <c r="F399" s="42">
        <v>3668.17</v>
      </c>
      <c r="G399" s="16">
        <f t="shared" si="38"/>
        <v>3668.17</v>
      </c>
      <c r="H399" s="17">
        <f t="shared" si="39"/>
        <v>3668.17</v>
      </c>
    </row>
    <row r="400" spans="1:8" ht="51" x14ac:dyDescent="0.2">
      <c r="A400" s="14" t="s">
        <v>1718</v>
      </c>
      <c r="B400" s="15" t="s">
        <v>741</v>
      </c>
      <c r="C400" s="22" t="s">
        <v>742</v>
      </c>
      <c r="D400" s="17" t="s">
        <v>9</v>
      </c>
      <c r="E400" s="24">
        <v>1</v>
      </c>
      <c r="F400" s="42">
        <v>4353.2</v>
      </c>
      <c r="G400" s="16">
        <f t="shared" si="38"/>
        <v>4353.2</v>
      </c>
      <c r="H400" s="17">
        <f t="shared" si="39"/>
        <v>4353.2</v>
      </c>
    </row>
    <row r="401" spans="1:8" ht="38.25" x14ac:dyDescent="0.2">
      <c r="A401" s="14" t="s">
        <v>1719</v>
      </c>
      <c r="B401" s="15" t="s">
        <v>743</v>
      </c>
      <c r="C401" s="22" t="s">
        <v>744</v>
      </c>
      <c r="D401" s="17" t="s">
        <v>31</v>
      </c>
      <c r="E401" s="24">
        <v>300</v>
      </c>
      <c r="F401" s="42">
        <v>34.119999999999997</v>
      </c>
      <c r="G401" s="16">
        <f t="shared" si="38"/>
        <v>34.119999999999997</v>
      </c>
      <c r="H401" s="17">
        <f t="shared" si="39"/>
        <v>10236</v>
      </c>
    </row>
    <row r="402" spans="1:8" ht="12.75" x14ac:dyDescent="0.2">
      <c r="A402" s="8"/>
      <c r="B402" s="9"/>
      <c r="C402" s="12" t="s">
        <v>745</v>
      </c>
      <c r="D402" s="10"/>
      <c r="E402" s="10"/>
      <c r="F402" s="11"/>
      <c r="G402" s="11"/>
      <c r="H402" s="12"/>
    </row>
    <row r="403" spans="1:8" ht="76.5" x14ac:dyDescent="0.2">
      <c r="A403" s="14" t="s">
        <v>1720</v>
      </c>
      <c r="B403" s="15" t="s">
        <v>746</v>
      </c>
      <c r="C403" s="55" t="s">
        <v>2075</v>
      </c>
      <c r="D403" s="17" t="s">
        <v>2077</v>
      </c>
      <c r="E403" s="24">
        <v>180</v>
      </c>
      <c r="F403" s="42">
        <v>1529.27</v>
      </c>
      <c r="G403" s="16">
        <f t="shared" ref="G403:G407" si="40">F403*(1-$G$731)</f>
        <v>1529.27</v>
      </c>
      <c r="H403" s="17">
        <f t="shared" ref="H403:H407" si="41">G403*E403</f>
        <v>275268.59999999998</v>
      </c>
    </row>
    <row r="404" spans="1:8" ht="63.75" x14ac:dyDescent="0.2">
      <c r="A404" s="14" t="s">
        <v>1721</v>
      </c>
      <c r="B404" s="15" t="s">
        <v>747</v>
      </c>
      <c r="C404" s="22" t="s">
        <v>748</v>
      </c>
      <c r="D404" s="17" t="s">
        <v>12</v>
      </c>
      <c r="E404" s="24">
        <v>30</v>
      </c>
      <c r="F404" s="42">
        <v>276.44</v>
      </c>
      <c r="G404" s="16">
        <f t="shared" si="40"/>
        <v>276.44</v>
      </c>
      <c r="H404" s="17">
        <f t="shared" si="41"/>
        <v>8293.2000000000007</v>
      </c>
    </row>
    <row r="405" spans="1:8" ht="51" x14ac:dyDescent="0.2">
      <c r="A405" s="14" t="s">
        <v>1722</v>
      </c>
      <c r="B405" s="15" t="s">
        <v>749</v>
      </c>
      <c r="C405" s="22" t="s">
        <v>750</v>
      </c>
      <c r="D405" s="17" t="s">
        <v>12</v>
      </c>
      <c r="E405" s="24">
        <v>60</v>
      </c>
      <c r="F405" s="42">
        <v>828.92</v>
      </c>
      <c r="G405" s="16">
        <f t="shared" si="40"/>
        <v>828.92</v>
      </c>
      <c r="H405" s="17">
        <f t="shared" si="41"/>
        <v>49735.199999999997</v>
      </c>
    </row>
    <row r="406" spans="1:8" ht="63.75" x14ac:dyDescent="0.2">
      <c r="A406" s="14" t="s">
        <v>1723</v>
      </c>
      <c r="B406" s="15" t="s">
        <v>751</v>
      </c>
      <c r="C406" s="22" t="s">
        <v>752</v>
      </c>
      <c r="D406" s="17" t="s">
        <v>12</v>
      </c>
      <c r="E406" s="24">
        <v>80</v>
      </c>
      <c r="F406" s="42">
        <v>926.66</v>
      </c>
      <c r="G406" s="16">
        <f t="shared" si="40"/>
        <v>926.66</v>
      </c>
      <c r="H406" s="17">
        <f t="shared" si="41"/>
        <v>74132.800000000003</v>
      </c>
    </row>
    <row r="407" spans="1:8" ht="38.25" x14ac:dyDescent="0.2">
      <c r="A407" s="14" t="s">
        <v>1724</v>
      </c>
      <c r="B407" s="15" t="s">
        <v>753</v>
      </c>
      <c r="C407" s="22" t="s">
        <v>754</v>
      </c>
      <c r="D407" s="17" t="s">
        <v>12</v>
      </c>
      <c r="E407" s="24">
        <v>30</v>
      </c>
      <c r="F407" s="42">
        <v>240.87</v>
      </c>
      <c r="G407" s="16">
        <f t="shared" si="40"/>
        <v>240.87</v>
      </c>
      <c r="H407" s="17">
        <f t="shared" si="41"/>
        <v>7226.1</v>
      </c>
    </row>
    <row r="408" spans="1:8" ht="12.75" x14ac:dyDescent="0.2">
      <c r="A408" s="8"/>
      <c r="B408" s="9"/>
      <c r="C408" s="12" t="s">
        <v>755</v>
      </c>
      <c r="D408" s="10"/>
      <c r="E408" s="10"/>
      <c r="F408" s="11"/>
      <c r="G408" s="11"/>
      <c r="H408" s="12"/>
    </row>
    <row r="409" spans="1:8" ht="76.5" x14ac:dyDescent="0.2">
      <c r="A409" s="14" t="s">
        <v>1725</v>
      </c>
      <c r="B409" s="15">
        <v>90841</v>
      </c>
      <c r="C409" s="22" t="s">
        <v>756</v>
      </c>
      <c r="D409" s="17" t="s">
        <v>9</v>
      </c>
      <c r="E409" s="24">
        <v>6</v>
      </c>
      <c r="F409" s="42">
        <v>1473.13</v>
      </c>
      <c r="G409" s="16">
        <f t="shared" ref="G409:G442" si="42">F409*(1-$G$731)</f>
        <v>1473.13</v>
      </c>
      <c r="H409" s="17">
        <f t="shared" ref="H409:H442" si="43">G409*E409</f>
        <v>8838.7800000000007</v>
      </c>
    </row>
    <row r="410" spans="1:8" ht="76.5" x14ac:dyDescent="0.2">
      <c r="A410" s="14" t="s">
        <v>1726</v>
      </c>
      <c r="B410" s="15" t="s">
        <v>757</v>
      </c>
      <c r="C410" s="22" t="s">
        <v>758</v>
      </c>
      <c r="D410" s="17" t="s">
        <v>9</v>
      </c>
      <c r="E410" s="24">
        <v>8</v>
      </c>
      <c r="F410" s="42">
        <v>1486.78</v>
      </c>
      <c r="G410" s="16">
        <f t="shared" si="42"/>
        <v>1486.78</v>
      </c>
      <c r="H410" s="17">
        <f t="shared" si="43"/>
        <v>11894.24</v>
      </c>
    </row>
    <row r="411" spans="1:8" ht="76.5" x14ac:dyDescent="0.2">
      <c r="A411" s="14" t="s">
        <v>1727</v>
      </c>
      <c r="B411" s="15" t="s">
        <v>759</v>
      </c>
      <c r="C411" s="22" t="s">
        <v>760</v>
      </c>
      <c r="D411" s="17" t="s">
        <v>9</v>
      </c>
      <c r="E411" s="24">
        <v>15</v>
      </c>
      <c r="F411" s="42">
        <v>1551.7</v>
      </c>
      <c r="G411" s="16">
        <f t="shared" si="42"/>
        <v>1551.7</v>
      </c>
      <c r="H411" s="17">
        <f t="shared" si="43"/>
        <v>23275.5</v>
      </c>
    </row>
    <row r="412" spans="1:8" ht="76.5" x14ac:dyDescent="0.2">
      <c r="A412" s="14" t="s">
        <v>1728</v>
      </c>
      <c r="B412" s="15" t="s">
        <v>761</v>
      </c>
      <c r="C412" s="22" t="s">
        <v>762</v>
      </c>
      <c r="D412" s="17" t="s">
        <v>9</v>
      </c>
      <c r="E412" s="24">
        <v>12</v>
      </c>
      <c r="F412" s="42">
        <v>1657.54</v>
      </c>
      <c r="G412" s="16">
        <f t="shared" si="42"/>
        <v>1657.54</v>
      </c>
      <c r="H412" s="17">
        <f t="shared" si="43"/>
        <v>19890.48</v>
      </c>
    </row>
    <row r="413" spans="1:8" ht="25.5" x14ac:dyDescent="0.2">
      <c r="A413" s="14" t="s">
        <v>1729</v>
      </c>
      <c r="B413" s="15" t="s">
        <v>763</v>
      </c>
      <c r="C413" s="22" t="s">
        <v>764</v>
      </c>
      <c r="D413" s="17" t="s">
        <v>9</v>
      </c>
      <c r="E413" s="24">
        <v>2</v>
      </c>
      <c r="F413" s="42">
        <v>3594.46</v>
      </c>
      <c r="G413" s="16">
        <f t="shared" si="42"/>
        <v>3594.46</v>
      </c>
      <c r="H413" s="17">
        <f t="shared" si="43"/>
        <v>7188.92</v>
      </c>
    </row>
    <row r="414" spans="1:8" ht="38.25" x14ac:dyDescent="0.2">
      <c r="A414" s="14" t="s">
        <v>1730</v>
      </c>
      <c r="B414" s="15" t="s">
        <v>765</v>
      </c>
      <c r="C414" s="22" t="s">
        <v>766</v>
      </c>
      <c r="D414" s="17" t="s">
        <v>31</v>
      </c>
      <c r="E414" s="24">
        <v>400</v>
      </c>
      <c r="F414" s="42">
        <v>18.940000000000001</v>
      </c>
      <c r="G414" s="16">
        <f t="shared" si="42"/>
        <v>18.940000000000001</v>
      </c>
      <c r="H414" s="17">
        <f t="shared" si="43"/>
        <v>7576</v>
      </c>
    </row>
    <row r="415" spans="1:8" ht="38.25" x14ac:dyDescent="0.2">
      <c r="A415" s="14" t="s">
        <v>1731</v>
      </c>
      <c r="B415" s="15" t="s">
        <v>767</v>
      </c>
      <c r="C415" s="22" t="s">
        <v>768</v>
      </c>
      <c r="D415" s="17" t="s">
        <v>9</v>
      </c>
      <c r="E415" s="24">
        <v>20</v>
      </c>
      <c r="F415" s="42">
        <v>648.23</v>
      </c>
      <c r="G415" s="16">
        <f t="shared" si="42"/>
        <v>648.23</v>
      </c>
      <c r="H415" s="17">
        <f t="shared" si="43"/>
        <v>12964.6</v>
      </c>
    </row>
    <row r="416" spans="1:8" ht="38.25" x14ac:dyDescent="0.2">
      <c r="A416" s="14" t="s">
        <v>1732</v>
      </c>
      <c r="B416" s="15" t="s">
        <v>769</v>
      </c>
      <c r="C416" s="22" t="s">
        <v>770</v>
      </c>
      <c r="D416" s="17" t="s">
        <v>9</v>
      </c>
      <c r="E416" s="24">
        <v>20</v>
      </c>
      <c r="F416" s="42">
        <v>113.4</v>
      </c>
      <c r="G416" s="16">
        <f t="shared" si="42"/>
        <v>113.4</v>
      </c>
      <c r="H416" s="17">
        <f t="shared" si="43"/>
        <v>2268</v>
      </c>
    </row>
    <row r="417" spans="1:8" ht="38.25" x14ac:dyDescent="0.2">
      <c r="A417" s="14" t="s">
        <v>1733</v>
      </c>
      <c r="B417" s="15" t="s">
        <v>771</v>
      </c>
      <c r="C417" s="22" t="s">
        <v>772</v>
      </c>
      <c r="D417" s="17" t="s">
        <v>9</v>
      </c>
      <c r="E417" s="24">
        <v>20</v>
      </c>
      <c r="F417" s="42">
        <v>123.93</v>
      </c>
      <c r="G417" s="16">
        <f t="shared" si="42"/>
        <v>123.93</v>
      </c>
      <c r="H417" s="17">
        <f t="shared" si="43"/>
        <v>2478.6</v>
      </c>
    </row>
    <row r="418" spans="1:8" ht="38.25" x14ac:dyDescent="0.2">
      <c r="A418" s="14" t="s">
        <v>1734</v>
      </c>
      <c r="B418" s="15">
        <v>100695</v>
      </c>
      <c r="C418" s="22" t="s">
        <v>773</v>
      </c>
      <c r="D418" s="17" t="s">
        <v>9</v>
      </c>
      <c r="E418" s="24">
        <v>20</v>
      </c>
      <c r="F418" s="42">
        <v>92.33</v>
      </c>
      <c r="G418" s="16">
        <f t="shared" si="42"/>
        <v>92.33</v>
      </c>
      <c r="H418" s="17">
        <f t="shared" si="43"/>
        <v>1846.6</v>
      </c>
    </row>
    <row r="419" spans="1:8" ht="38.25" x14ac:dyDescent="0.2">
      <c r="A419" s="14" t="s">
        <v>1735</v>
      </c>
      <c r="B419" s="15">
        <v>100696</v>
      </c>
      <c r="C419" s="22" t="s">
        <v>774</v>
      </c>
      <c r="D419" s="17" t="s">
        <v>9</v>
      </c>
      <c r="E419" s="24">
        <v>20</v>
      </c>
      <c r="F419" s="42">
        <v>102.84</v>
      </c>
      <c r="G419" s="16">
        <f t="shared" si="42"/>
        <v>102.84</v>
      </c>
      <c r="H419" s="17">
        <f t="shared" si="43"/>
        <v>2056.8000000000002</v>
      </c>
    </row>
    <row r="420" spans="1:8" ht="25.5" x14ac:dyDescent="0.2">
      <c r="A420" s="14" t="s">
        <v>1736</v>
      </c>
      <c r="B420" s="15" t="s">
        <v>775</v>
      </c>
      <c r="C420" s="22" t="s">
        <v>776</v>
      </c>
      <c r="D420" s="17" t="s">
        <v>9</v>
      </c>
      <c r="E420" s="24">
        <v>20</v>
      </c>
      <c r="F420" s="42">
        <v>25.84</v>
      </c>
      <c r="G420" s="16">
        <f t="shared" si="42"/>
        <v>25.84</v>
      </c>
      <c r="H420" s="17">
        <f t="shared" si="43"/>
        <v>516.79999999999995</v>
      </c>
    </row>
    <row r="421" spans="1:8" ht="12.75" x14ac:dyDescent="0.2">
      <c r="A421" s="14" t="s">
        <v>1737</v>
      </c>
      <c r="B421" s="15">
        <v>88315</v>
      </c>
      <c r="C421" s="22" t="s">
        <v>777</v>
      </c>
      <c r="D421" s="17" t="s">
        <v>24</v>
      </c>
      <c r="E421" s="24">
        <v>600</v>
      </c>
      <c r="F421" s="42">
        <v>42.64</v>
      </c>
      <c r="G421" s="16">
        <f t="shared" si="42"/>
        <v>42.64</v>
      </c>
      <c r="H421" s="17">
        <f t="shared" si="43"/>
        <v>25584</v>
      </c>
    </row>
    <row r="422" spans="1:8" ht="25.5" x14ac:dyDescent="0.2">
      <c r="A422" s="14" t="s">
        <v>1738</v>
      </c>
      <c r="B422" s="15">
        <v>88251</v>
      </c>
      <c r="C422" s="22" t="s">
        <v>778</v>
      </c>
      <c r="D422" s="17" t="s">
        <v>24</v>
      </c>
      <c r="E422" s="24">
        <v>500</v>
      </c>
      <c r="F422" s="42">
        <v>34.979999999999997</v>
      </c>
      <c r="G422" s="16">
        <f t="shared" si="42"/>
        <v>34.979999999999997</v>
      </c>
      <c r="H422" s="17">
        <f t="shared" si="43"/>
        <v>17490</v>
      </c>
    </row>
    <row r="423" spans="1:8" ht="38.25" x14ac:dyDescent="0.2">
      <c r="A423" s="14" t="s">
        <v>1739</v>
      </c>
      <c r="B423" s="15" t="s">
        <v>779</v>
      </c>
      <c r="C423" s="22" t="s">
        <v>780</v>
      </c>
      <c r="D423" s="17" t="s">
        <v>2077</v>
      </c>
      <c r="E423" s="24">
        <v>70</v>
      </c>
      <c r="F423" s="42">
        <v>206.47</v>
      </c>
      <c r="G423" s="16">
        <f t="shared" si="42"/>
        <v>206.47</v>
      </c>
      <c r="H423" s="17">
        <f t="shared" si="43"/>
        <v>14452.9</v>
      </c>
    </row>
    <row r="424" spans="1:8" ht="25.5" x14ac:dyDescent="0.2">
      <c r="A424" s="14" t="s">
        <v>1740</v>
      </c>
      <c r="B424" s="15" t="s">
        <v>781</v>
      </c>
      <c r="C424" s="22" t="s">
        <v>782</v>
      </c>
      <c r="D424" s="17" t="s">
        <v>12</v>
      </c>
      <c r="E424" s="24">
        <v>150</v>
      </c>
      <c r="F424" s="42">
        <v>206.96</v>
      </c>
      <c r="G424" s="16">
        <f t="shared" si="42"/>
        <v>206.96</v>
      </c>
      <c r="H424" s="17">
        <f t="shared" si="43"/>
        <v>31044</v>
      </c>
    </row>
    <row r="425" spans="1:8" ht="25.5" x14ac:dyDescent="0.2">
      <c r="A425" s="14" t="s">
        <v>1741</v>
      </c>
      <c r="B425" s="15" t="s">
        <v>783</v>
      </c>
      <c r="C425" s="22" t="s">
        <v>784</v>
      </c>
      <c r="D425" s="17" t="s">
        <v>9</v>
      </c>
      <c r="E425" s="24">
        <v>6</v>
      </c>
      <c r="F425" s="42">
        <v>388.12</v>
      </c>
      <c r="G425" s="16">
        <f t="shared" si="42"/>
        <v>388.12</v>
      </c>
      <c r="H425" s="17">
        <f t="shared" si="43"/>
        <v>2328.7199999999998</v>
      </c>
    </row>
    <row r="426" spans="1:8" ht="25.5" x14ac:dyDescent="0.2">
      <c r="A426" s="14" t="s">
        <v>1742</v>
      </c>
      <c r="B426" s="15" t="s">
        <v>785</v>
      </c>
      <c r="C426" s="22" t="s">
        <v>786</v>
      </c>
      <c r="D426" s="17" t="s">
        <v>12</v>
      </c>
      <c r="E426" s="24">
        <v>20</v>
      </c>
      <c r="F426" s="42">
        <v>432.62</v>
      </c>
      <c r="G426" s="16">
        <f t="shared" si="42"/>
        <v>432.62</v>
      </c>
      <c r="H426" s="17">
        <f t="shared" si="43"/>
        <v>8652.4</v>
      </c>
    </row>
    <row r="427" spans="1:8" ht="25.5" x14ac:dyDescent="0.2">
      <c r="A427" s="14" t="s">
        <v>1743</v>
      </c>
      <c r="B427" s="15" t="s">
        <v>787</v>
      </c>
      <c r="C427" s="22" t="s">
        <v>788</v>
      </c>
      <c r="D427" s="17" t="s">
        <v>12</v>
      </c>
      <c r="E427" s="24">
        <v>80</v>
      </c>
      <c r="F427" s="42">
        <v>36.450000000000003</v>
      </c>
      <c r="G427" s="16">
        <f t="shared" si="42"/>
        <v>36.450000000000003</v>
      </c>
      <c r="H427" s="17">
        <f t="shared" si="43"/>
        <v>2916</v>
      </c>
    </row>
    <row r="428" spans="1:8" ht="38.25" x14ac:dyDescent="0.2">
      <c r="A428" s="14" t="s">
        <v>1744</v>
      </c>
      <c r="B428" s="15" t="s">
        <v>789</v>
      </c>
      <c r="C428" s="22" t="s">
        <v>790</v>
      </c>
      <c r="D428" s="17" t="s">
        <v>12</v>
      </c>
      <c r="E428" s="24">
        <v>70</v>
      </c>
      <c r="F428" s="42">
        <v>592.38</v>
      </c>
      <c r="G428" s="16">
        <f t="shared" si="42"/>
        <v>592.38</v>
      </c>
      <c r="H428" s="17">
        <f t="shared" si="43"/>
        <v>41466.6</v>
      </c>
    </row>
    <row r="429" spans="1:8" ht="38.25" x14ac:dyDescent="0.2">
      <c r="A429" s="14" t="s">
        <v>1745</v>
      </c>
      <c r="B429" s="15" t="s">
        <v>791</v>
      </c>
      <c r="C429" s="22" t="s">
        <v>792</v>
      </c>
      <c r="D429" s="17" t="s">
        <v>9</v>
      </c>
      <c r="E429" s="24">
        <v>6</v>
      </c>
      <c r="F429" s="42">
        <v>32.28</v>
      </c>
      <c r="G429" s="16">
        <f t="shared" si="42"/>
        <v>32.28</v>
      </c>
      <c r="H429" s="17">
        <f t="shared" si="43"/>
        <v>193.68</v>
      </c>
    </row>
    <row r="430" spans="1:8" ht="38.25" x14ac:dyDescent="0.2">
      <c r="A430" s="14" t="s">
        <v>1746</v>
      </c>
      <c r="B430" s="15" t="s">
        <v>793</v>
      </c>
      <c r="C430" s="22" t="s">
        <v>794</v>
      </c>
      <c r="D430" s="17" t="s">
        <v>12</v>
      </c>
      <c r="E430" s="24">
        <v>30</v>
      </c>
      <c r="F430" s="42">
        <v>460.11</v>
      </c>
      <c r="G430" s="16">
        <f t="shared" si="42"/>
        <v>460.11</v>
      </c>
      <c r="H430" s="17">
        <f t="shared" si="43"/>
        <v>13803.3</v>
      </c>
    </row>
    <row r="431" spans="1:8" ht="25.5" x14ac:dyDescent="0.2">
      <c r="A431" s="14" t="s">
        <v>1747</v>
      </c>
      <c r="B431" s="15" t="s">
        <v>795</v>
      </c>
      <c r="C431" s="22" t="s">
        <v>796</v>
      </c>
      <c r="D431" s="17" t="s">
        <v>12</v>
      </c>
      <c r="E431" s="24">
        <v>5.04</v>
      </c>
      <c r="F431" s="42">
        <v>832.92</v>
      </c>
      <c r="G431" s="16">
        <f t="shared" si="42"/>
        <v>832.92</v>
      </c>
      <c r="H431" s="17">
        <f t="shared" si="43"/>
        <v>4197.92</v>
      </c>
    </row>
    <row r="432" spans="1:8" ht="25.5" x14ac:dyDescent="0.2">
      <c r="A432" s="14" t="s">
        <v>1748</v>
      </c>
      <c r="B432" s="15" t="s">
        <v>797</v>
      </c>
      <c r="C432" s="22" t="s">
        <v>798</v>
      </c>
      <c r="D432" s="17" t="s">
        <v>9</v>
      </c>
      <c r="E432" s="24">
        <v>10</v>
      </c>
      <c r="F432" s="42">
        <v>5.96</v>
      </c>
      <c r="G432" s="16">
        <f t="shared" si="42"/>
        <v>5.96</v>
      </c>
      <c r="H432" s="17">
        <f t="shared" si="43"/>
        <v>59.6</v>
      </c>
    </row>
    <row r="433" spans="1:8" ht="25.5" x14ac:dyDescent="0.2">
      <c r="A433" s="14" t="s">
        <v>1749</v>
      </c>
      <c r="B433" s="15" t="s">
        <v>799</v>
      </c>
      <c r="C433" s="22" t="s">
        <v>800</v>
      </c>
      <c r="D433" s="17" t="s">
        <v>9</v>
      </c>
      <c r="E433" s="24">
        <v>5</v>
      </c>
      <c r="F433" s="42">
        <v>34.24</v>
      </c>
      <c r="G433" s="16">
        <f t="shared" si="42"/>
        <v>34.24</v>
      </c>
      <c r="H433" s="17">
        <f t="shared" si="43"/>
        <v>171.2</v>
      </c>
    </row>
    <row r="434" spans="1:8" ht="25.5" x14ac:dyDescent="0.2">
      <c r="A434" s="14" t="s">
        <v>1750</v>
      </c>
      <c r="B434" s="15" t="s">
        <v>801</v>
      </c>
      <c r="C434" s="22" t="s">
        <v>802</v>
      </c>
      <c r="D434" s="17" t="s">
        <v>9</v>
      </c>
      <c r="E434" s="24">
        <v>20</v>
      </c>
      <c r="F434" s="42">
        <v>8.1199999999999992</v>
      </c>
      <c r="G434" s="16">
        <f t="shared" si="42"/>
        <v>8.1199999999999992</v>
      </c>
      <c r="H434" s="17">
        <f t="shared" si="43"/>
        <v>162.4</v>
      </c>
    </row>
    <row r="435" spans="1:8" ht="51" x14ac:dyDescent="0.2">
      <c r="A435" s="14" t="s">
        <v>1751</v>
      </c>
      <c r="B435" s="15" t="s">
        <v>803</v>
      </c>
      <c r="C435" s="22" t="s">
        <v>804</v>
      </c>
      <c r="D435" s="17" t="s">
        <v>9</v>
      </c>
      <c r="E435" s="24">
        <v>10</v>
      </c>
      <c r="F435" s="42">
        <v>202.01</v>
      </c>
      <c r="G435" s="16">
        <f t="shared" si="42"/>
        <v>202.01</v>
      </c>
      <c r="H435" s="17">
        <f t="shared" si="43"/>
        <v>2020.1</v>
      </c>
    </row>
    <row r="436" spans="1:8" ht="51" x14ac:dyDescent="0.2">
      <c r="A436" s="14" t="s">
        <v>1752</v>
      </c>
      <c r="B436" s="15" t="s">
        <v>805</v>
      </c>
      <c r="C436" s="22" t="s">
        <v>806</v>
      </c>
      <c r="D436" s="17" t="s">
        <v>9</v>
      </c>
      <c r="E436" s="24">
        <v>20</v>
      </c>
      <c r="F436" s="42">
        <v>202.01</v>
      </c>
      <c r="G436" s="16">
        <f t="shared" si="42"/>
        <v>202.01</v>
      </c>
      <c r="H436" s="17">
        <f t="shared" si="43"/>
        <v>4040.2</v>
      </c>
    </row>
    <row r="437" spans="1:8" ht="51" x14ac:dyDescent="0.2">
      <c r="A437" s="14" t="s">
        <v>1753</v>
      </c>
      <c r="B437" s="15">
        <v>90830</v>
      </c>
      <c r="C437" s="22" t="s">
        <v>807</v>
      </c>
      <c r="D437" s="17" t="s">
        <v>9</v>
      </c>
      <c r="E437" s="24">
        <v>10</v>
      </c>
      <c r="F437" s="42">
        <v>231.81</v>
      </c>
      <c r="G437" s="16">
        <f t="shared" si="42"/>
        <v>231.81</v>
      </c>
      <c r="H437" s="17">
        <f t="shared" si="43"/>
        <v>2318.1</v>
      </c>
    </row>
    <row r="438" spans="1:8" ht="38.25" x14ac:dyDescent="0.2">
      <c r="A438" s="14" t="s">
        <v>1754</v>
      </c>
      <c r="B438" s="15" t="s">
        <v>808</v>
      </c>
      <c r="C438" s="22" t="s">
        <v>809</v>
      </c>
      <c r="D438" s="17" t="s">
        <v>9</v>
      </c>
      <c r="E438" s="24">
        <v>10</v>
      </c>
      <c r="F438" s="42">
        <v>92.46</v>
      </c>
      <c r="G438" s="16">
        <f t="shared" si="42"/>
        <v>92.46</v>
      </c>
      <c r="H438" s="17">
        <f t="shared" si="43"/>
        <v>924.6</v>
      </c>
    </row>
    <row r="439" spans="1:8" ht="25.5" x14ac:dyDescent="0.2">
      <c r="A439" s="14" t="s">
        <v>1755</v>
      </c>
      <c r="B439" s="15" t="s">
        <v>810</v>
      </c>
      <c r="C439" s="22" t="s">
        <v>811</v>
      </c>
      <c r="D439" s="17" t="s">
        <v>12</v>
      </c>
      <c r="E439" s="24">
        <v>67.5</v>
      </c>
      <c r="F439" s="42">
        <v>36.450000000000003</v>
      </c>
      <c r="G439" s="16">
        <f t="shared" si="42"/>
        <v>36.450000000000003</v>
      </c>
      <c r="H439" s="17">
        <f t="shared" si="43"/>
        <v>2460.38</v>
      </c>
    </row>
    <row r="440" spans="1:8" ht="25.5" x14ac:dyDescent="0.2">
      <c r="A440" s="14" t="s">
        <v>1756</v>
      </c>
      <c r="B440" s="15" t="s">
        <v>812</v>
      </c>
      <c r="C440" s="22" t="s">
        <v>813</v>
      </c>
      <c r="D440" s="17" t="s">
        <v>12</v>
      </c>
      <c r="E440" s="24">
        <v>9</v>
      </c>
      <c r="F440" s="42">
        <v>1219.23</v>
      </c>
      <c r="G440" s="16">
        <f t="shared" si="42"/>
        <v>1219.23</v>
      </c>
      <c r="H440" s="17">
        <f t="shared" si="43"/>
        <v>10973.07</v>
      </c>
    </row>
    <row r="441" spans="1:8" ht="51" x14ac:dyDescent="0.2">
      <c r="A441" s="14" t="s">
        <v>1757</v>
      </c>
      <c r="B441" s="15" t="s">
        <v>814</v>
      </c>
      <c r="C441" s="22" t="s">
        <v>815</v>
      </c>
      <c r="D441" s="17" t="s">
        <v>9</v>
      </c>
      <c r="E441" s="24">
        <v>30</v>
      </c>
      <c r="F441" s="42">
        <v>130.1</v>
      </c>
      <c r="G441" s="16">
        <f t="shared" si="42"/>
        <v>130.1</v>
      </c>
      <c r="H441" s="17">
        <f t="shared" si="43"/>
        <v>3903</v>
      </c>
    </row>
    <row r="442" spans="1:8" ht="38.25" x14ac:dyDescent="0.2">
      <c r="A442" s="14" t="s">
        <v>1758</v>
      </c>
      <c r="B442" s="15" t="s">
        <v>816</v>
      </c>
      <c r="C442" s="22" t="s">
        <v>817</v>
      </c>
      <c r="D442" s="17" t="s">
        <v>31</v>
      </c>
      <c r="E442" s="24">
        <v>35</v>
      </c>
      <c r="F442" s="42">
        <v>24.16</v>
      </c>
      <c r="G442" s="16">
        <f t="shared" si="42"/>
        <v>24.16</v>
      </c>
      <c r="H442" s="17">
        <f t="shared" si="43"/>
        <v>845.6</v>
      </c>
    </row>
    <row r="443" spans="1:8" ht="12.75" x14ac:dyDescent="0.2">
      <c r="A443" s="8"/>
      <c r="B443" s="9"/>
      <c r="C443" s="12" t="s">
        <v>818</v>
      </c>
      <c r="D443" s="10"/>
      <c r="E443" s="10"/>
      <c r="F443" s="11"/>
      <c r="G443" s="11"/>
      <c r="H443" s="12"/>
    </row>
    <row r="444" spans="1:8" ht="38.25" x14ac:dyDescent="0.2">
      <c r="A444" s="14" t="s">
        <v>1759</v>
      </c>
      <c r="B444" s="15" t="s">
        <v>819</v>
      </c>
      <c r="C444" s="22" t="s">
        <v>820</v>
      </c>
      <c r="D444" s="17" t="s">
        <v>31</v>
      </c>
      <c r="E444" s="24">
        <v>300</v>
      </c>
      <c r="F444" s="42">
        <v>38.5</v>
      </c>
      <c r="G444" s="16">
        <f t="shared" ref="G444:G458" si="44">F444*(1-$G$731)</f>
        <v>38.5</v>
      </c>
      <c r="H444" s="17">
        <f t="shared" ref="H444:H458" si="45">G444*E444</f>
        <v>11550</v>
      </c>
    </row>
    <row r="445" spans="1:8" ht="38.25" x14ac:dyDescent="0.2">
      <c r="A445" s="14" t="s">
        <v>1760</v>
      </c>
      <c r="B445" s="15" t="s">
        <v>821</v>
      </c>
      <c r="C445" s="22" t="s">
        <v>822</v>
      </c>
      <c r="D445" s="17" t="s">
        <v>31</v>
      </c>
      <c r="E445" s="24">
        <v>120</v>
      </c>
      <c r="F445" s="42">
        <v>180.71</v>
      </c>
      <c r="G445" s="16">
        <f t="shared" si="44"/>
        <v>180.71</v>
      </c>
      <c r="H445" s="17">
        <f t="shared" si="45"/>
        <v>21685.200000000001</v>
      </c>
    </row>
    <row r="446" spans="1:8" ht="63.75" x14ac:dyDescent="0.2">
      <c r="A446" s="14" t="s">
        <v>1761</v>
      </c>
      <c r="B446" s="15" t="s">
        <v>823</v>
      </c>
      <c r="C446" s="22" t="s">
        <v>824</v>
      </c>
      <c r="D446" s="17" t="s">
        <v>12</v>
      </c>
      <c r="E446" s="24">
        <v>90</v>
      </c>
      <c r="F446" s="42">
        <v>751.89</v>
      </c>
      <c r="G446" s="16">
        <f t="shared" si="44"/>
        <v>751.89</v>
      </c>
      <c r="H446" s="17">
        <f t="shared" si="45"/>
        <v>67670.100000000006</v>
      </c>
    </row>
    <row r="447" spans="1:8" ht="63.75" x14ac:dyDescent="0.2">
      <c r="A447" s="14" t="s">
        <v>1762</v>
      </c>
      <c r="B447" s="15" t="s">
        <v>825</v>
      </c>
      <c r="C447" s="22" t="s">
        <v>826</v>
      </c>
      <c r="D447" s="17" t="s">
        <v>12</v>
      </c>
      <c r="E447" s="24">
        <v>120</v>
      </c>
      <c r="F447" s="42">
        <v>866.95</v>
      </c>
      <c r="G447" s="16">
        <f t="shared" si="44"/>
        <v>866.95</v>
      </c>
      <c r="H447" s="17">
        <f t="shared" si="45"/>
        <v>104034</v>
      </c>
    </row>
    <row r="448" spans="1:8" ht="25.5" x14ac:dyDescent="0.2">
      <c r="A448" s="14" t="s">
        <v>1763</v>
      </c>
      <c r="B448" s="15" t="s">
        <v>827</v>
      </c>
      <c r="C448" s="22" t="s">
        <v>828</v>
      </c>
      <c r="D448" s="17" t="s">
        <v>12</v>
      </c>
      <c r="E448" s="24">
        <v>80</v>
      </c>
      <c r="F448" s="42">
        <v>57.1</v>
      </c>
      <c r="G448" s="16">
        <f t="shared" si="44"/>
        <v>57.1</v>
      </c>
      <c r="H448" s="17">
        <f t="shared" si="45"/>
        <v>4568</v>
      </c>
    </row>
    <row r="449" spans="1:8" ht="38.25" x14ac:dyDescent="0.2">
      <c r="A449" s="14" t="s">
        <v>1764</v>
      </c>
      <c r="B449" s="15" t="s">
        <v>829</v>
      </c>
      <c r="C449" s="22" t="s">
        <v>830</v>
      </c>
      <c r="D449" s="17" t="s">
        <v>12</v>
      </c>
      <c r="E449" s="24">
        <v>200</v>
      </c>
      <c r="F449" s="42">
        <v>56.01</v>
      </c>
      <c r="G449" s="16">
        <f t="shared" si="44"/>
        <v>56.01</v>
      </c>
      <c r="H449" s="17">
        <f t="shared" si="45"/>
        <v>11202</v>
      </c>
    </row>
    <row r="450" spans="1:8" ht="25.5" x14ac:dyDescent="0.2">
      <c r="A450" s="14" t="s">
        <v>1765</v>
      </c>
      <c r="B450" s="15" t="s">
        <v>831</v>
      </c>
      <c r="C450" s="22" t="s">
        <v>832</v>
      </c>
      <c r="D450" s="17" t="s">
        <v>12</v>
      </c>
      <c r="E450" s="24">
        <v>60</v>
      </c>
      <c r="F450" s="42">
        <v>433.47</v>
      </c>
      <c r="G450" s="16">
        <f t="shared" si="44"/>
        <v>433.47</v>
      </c>
      <c r="H450" s="17">
        <f t="shared" si="45"/>
        <v>26008.2</v>
      </c>
    </row>
    <row r="451" spans="1:8" ht="25.5" x14ac:dyDescent="0.2">
      <c r="A451" s="14" t="s">
        <v>1766</v>
      </c>
      <c r="B451" s="15" t="s">
        <v>833</v>
      </c>
      <c r="C451" s="22" t="s">
        <v>834</v>
      </c>
      <c r="D451" s="17" t="s">
        <v>12</v>
      </c>
      <c r="E451" s="24">
        <v>30</v>
      </c>
      <c r="F451" s="42">
        <v>106.93</v>
      </c>
      <c r="G451" s="16">
        <f t="shared" si="44"/>
        <v>106.93</v>
      </c>
      <c r="H451" s="17">
        <f t="shared" si="45"/>
        <v>3207.9</v>
      </c>
    </row>
    <row r="452" spans="1:8" ht="51" x14ac:dyDescent="0.2">
      <c r="A452" s="14" t="s">
        <v>1767</v>
      </c>
      <c r="B452" s="15" t="s">
        <v>835</v>
      </c>
      <c r="C452" s="22" t="s">
        <v>836</v>
      </c>
      <c r="D452" s="17" t="s">
        <v>12</v>
      </c>
      <c r="E452" s="24">
        <v>30</v>
      </c>
      <c r="F452" s="42">
        <v>1433.71</v>
      </c>
      <c r="G452" s="16">
        <f t="shared" si="44"/>
        <v>1433.71</v>
      </c>
      <c r="H452" s="17">
        <f t="shared" si="45"/>
        <v>43011.3</v>
      </c>
    </row>
    <row r="453" spans="1:8" ht="51" x14ac:dyDescent="0.2">
      <c r="A453" s="14" t="s">
        <v>1768</v>
      </c>
      <c r="B453" s="15" t="s">
        <v>837</v>
      </c>
      <c r="C453" s="22" t="s">
        <v>838</v>
      </c>
      <c r="D453" s="17" t="s">
        <v>12</v>
      </c>
      <c r="E453" s="24">
        <v>30</v>
      </c>
      <c r="F453" s="42">
        <v>1590.89</v>
      </c>
      <c r="G453" s="16">
        <f t="shared" si="44"/>
        <v>1590.89</v>
      </c>
      <c r="H453" s="17">
        <f t="shared" si="45"/>
        <v>47726.7</v>
      </c>
    </row>
    <row r="454" spans="1:8" ht="38.25" x14ac:dyDescent="0.2">
      <c r="A454" s="14" t="s">
        <v>1769</v>
      </c>
      <c r="B454" s="15" t="s">
        <v>839</v>
      </c>
      <c r="C454" s="22" t="s">
        <v>840</v>
      </c>
      <c r="D454" s="17" t="s">
        <v>12</v>
      </c>
      <c r="E454" s="24">
        <v>30</v>
      </c>
      <c r="F454" s="42">
        <v>425.72</v>
      </c>
      <c r="G454" s="16">
        <f t="shared" si="44"/>
        <v>425.72</v>
      </c>
      <c r="H454" s="17">
        <f t="shared" si="45"/>
        <v>12771.6</v>
      </c>
    </row>
    <row r="455" spans="1:8" ht="25.5" x14ac:dyDescent="0.2">
      <c r="A455" s="14" t="s">
        <v>1770</v>
      </c>
      <c r="B455" s="15">
        <v>102180</v>
      </c>
      <c r="C455" s="22" t="s">
        <v>841</v>
      </c>
      <c r="D455" s="17" t="s">
        <v>2077</v>
      </c>
      <c r="E455" s="24">
        <v>30</v>
      </c>
      <c r="F455" s="42">
        <v>577.69000000000005</v>
      </c>
      <c r="G455" s="16">
        <f t="shared" si="44"/>
        <v>577.69000000000005</v>
      </c>
      <c r="H455" s="17">
        <f t="shared" si="45"/>
        <v>17330.7</v>
      </c>
    </row>
    <row r="456" spans="1:8" ht="38.25" x14ac:dyDescent="0.2">
      <c r="A456" s="14" t="s">
        <v>1771</v>
      </c>
      <c r="B456" s="15" t="s">
        <v>842</v>
      </c>
      <c r="C456" s="22" t="s">
        <v>843</v>
      </c>
      <c r="D456" s="17" t="s">
        <v>9</v>
      </c>
      <c r="E456" s="24">
        <v>30</v>
      </c>
      <c r="F456" s="42">
        <v>98.03</v>
      </c>
      <c r="G456" s="16">
        <f t="shared" si="44"/>
        <v>98.03</v>
      </c>
      <c r="H456" s="17">
        <f t="shared" si="45"/>
        <v>2940.9</v>
      </c>
    </row>
    <row r="457" spans="1:8" ht="38.25" x14ac:dyDescent="0.2">
      <c r="A457" s="14" t="s">
        <v>1772</v>
      </c>
      <c r="B457" s="15" t="s">
        <v>844</v>
      </c>
      <c r="C457" s="22" t="s">
        <v>845</v>
      </c>
      <c r="D457" s="17" t="s">
        <v>31</v>
      </c>
      <c r="E457" s="24">
        <v>300</v>
      </c>
      <c r="F457" s="42">
        <v>25.4</v>
      </c>
      <c r="G457" s="16">
        <f t="shared" si="44"/>
        <v>25.4</v>
      </c>
      <c r="H457" s="17">
        <f t="shared" si="45"/>
        <v>7620</v>
      </c>
    </row>
    <row r="458" spans="1:8" ht="38.25" x14ac:dyDescent="0.2">
      <c r="A458" s="14" t="s">
        <v>1773</v>
      </c>
      <c r="B458" s="15" t="s">
        <v>846</v>
      </c>
      <c r="C458" s="22" t="s">
        <v>847</v>
      </c>
      <c r="D458" s="17" t="s">
        <v>12</v>
      </c>
      <c r="E458" s="24">
        <v>250</v>
      </c>
      <c r="F458" s="42">
        <v>67.17</v>
      </c>
      <c r="G458" s="16">
        <f t="shared" si="44"/>
        <v>67.17</v>
      </c>
      <c r="H458" s="17">
        <f t="shared" si="45"/>
        <v>16792.5</v>
      </c>
    </row>
    <row r="459" spans="1:8" ht="12.75" x14ac:dyDescent="0.2">
      <c r="A459" s="8"/>
      <c r="B459" s="9"/>
      <c r="C459" s="12" t="s">
        <v>848</v>
      </c>
      <c r="D459" s="10"/>
      <c r="E459" s="10"/>
      <c r="F459" s="11"/>
      <c r="G459" s="11"/>
      <c r="H459" s="12"/>
    </row>
    <row r="460" spans="1:8" ht="38.25" x14ac:dyDescent="0.2">
      <c r="A460" s="14" t="s">
        <v>1774</v>
      </c>
      <c r="B460" s="15" t="s">
        <v>849</v>
      </c>
      <c r="C460" s="22" t="s">
        <v>850</v>
      </c>
      <c r="D460" s="17" t="s">
        <v>31</v>
      </c>
      <c r="E460" s="24">
        <v>1000</v>
      </c>
      <c r="F460" s="42">
        <v>4.71</v>
      </c>
      <c r="G460" s="16">
        <f t="shared" ref="G460:G518" si="46">F460*(1-$G$731)</f>
        <v>4.71</v>
      </c>
      <c r="H460" s="17">
        <f t="shared" ref="H460:H518" si="47">G460*E460</f>
        <v>4710</v>
      </c>
    </row>
    <row r="461" spans="1:8" ht="38.25" x14ac:dyDescent="0.2">
      <c r="A461" s="14" t="s">
        <v>1775</v>
      </c>
      <c r="B461" s="15" t="s">
        <v>851</v>
      </c>
      <c r="C461" s="22" t="s">
        <v>852</v>
      </c>
      <c r="D461" s="17" t="s">
        <v>31</v>
      </c>
      <c r="E461" s="24">
        <v>1000</v>
      </c>
      <c r="F461" s="42">
        <v>6.29</v>
      </c>
      <c r="G461" s="16">
        <f t="shared" si="46"/>
        <v>6.29</v>
      </c>
      <c r="H461" s="17">
        <f t="shared" si="47"/>
        <v>6290</v>
      </c>
    </row>
    <row r="462" spans="1:8" ht="38.25" x14ac:dyDescent="0.2">
      <c r="A462" s="14" t="s">
        <v>1776</v>
      </c>
      <c r="B462" s="15">
        <v>91924</v>
      </c>
      <c r="C462" s="22" t="s">
        <v>853</v>
      </c>
      <c r="D462" s="17" t="s">
        <v>31</v>
      </c>
      <c r="E462" s="24">
        <v>1000</v>
      </c>
      <c r="F462" s="42">
        <v>3.96</v>
      </c>
      <c r="G462" s="16">
        <f t="shared" si="46"/>
        <v>3.96</v>
      </c>
      <c r="H462" s="17">
        <f t="shared" si="47"/>
        <v>3960</v>
      </c>
    </row>
    <row r="463" spans="1:8" ht="38.25" x14ac:dyDescent="0.2">
      <c r="A463" s="14" t="s">
        <v>1777</v>
      </c>
      <c r="B463" s="15">
        <v>91926</v>
      </c>
      <c r="C463" s="22" t="s">
        <v>854</v>
      </c>
      <c r="D463" s="17" t="s">
        <v>31</v>
      </c>
      <c r="E463" s="24">
        <v>1000</v>
      </c>
      <c r="F463" s="42">
        <v>5.66</v>
      </c>
      <c r="G463" s="16">
        <f t="shared" si="46"/>
        <v>5.66</v>
      </c>
      <c r="H463" s="17">
        <f t="shared" si="47"/>
        <v>5660</v>
      </c>
    </row>
    <row r="464" spans="1:8" ht="38.25" x14ac:dyDescent="0.2">
      <c r="A464" s="14" t="s">
        <v>1778</v>
      </c>
      <c r="B464" s="15">
        <v>92980</v>
      </c>
      <c r="C464" s="22" t="s">
        <v>855</v>
      </c>
      <c r="D464" s="17" t="s">
        <v>31</v>
      </c>
      <c r="E464" s="24">
        <v>500</v>
      </c>
      <c r="F464" s="42">
        <v>12.78</v>
      </c>
      <c r="G464" s="16">
        <f t="shared" si="46"/>
        <v>12.78</v>
      </c>
      <c r="H464" s="17">
        <f t="shared" si="47"/>
        <v>6390</v>
      </c>
    </row>
    <row r="465" spans="1:8" ht="38.25" x14ac:dyDescent="0.2">
      <c r="A465" s="14" t="s">
        <v>1779</v>
      </c>
      <c r="B465" s="15">
        <v>91929</v>
      </c>
      <c r="C465" s="22" t="s">
        <v>856</v>
      </c>
      <c r="D465" s="17" t="s">
        <v>31</v>
      </c>
      <c r="E465" s="24">
        <v>600</v>
      </c>
      <c r="F465" s="42">
        <v>9.23</v>
      </c>
      <c r="G465" s="16">
        <f t="shared" si="46"/>
        <v>9.23</v>
      </c>
      <c r="H465" s="17">
        <f t="shared" si="47"/>
        <v>5538</v>
      </c>
    </row>
    <row r="466" spans="1:8" ht="38.25" x14ac:dyDescent="0.2">
      <c r="A466" s="14" t="s">
        <v>1780</v>
      </c>
      <c r="B466" s="15">
        <v>91931</v>
      </c>
      <c r="C466" s="22" t="s">
        <v>857</v>
      </c>
      <c r="D466" s="17" t="s">
        <v>31</v>
      </c>
      <c r="E466" s="24">
        <v>600</v>
      </c>
      <c r="F466" s="42">
        <v>12.94</v>
      </c>
      <c r="G466" s="16">
        <f t="shared" si="46"/>
        <v>12.94</v>
      </c>
      <c r="H466" s="17">
        <f t="shared" si="47"/>
        <v>7764</v>
      </c>
    </row>
    <row r="467" spans="1:8" ht="38.25" x14ac:dyDescent="0.2">
      <c r="A467" s="14" t="s">
        <v>1781</v>
      </c>
      <c r="B467" s="15" t="s">
        <v>858</v>
      </c>
      <c r="C467" s="22" t="s">
        <v>859</v>
      </c>
      <c r="D467" s="17" t="s">
        <v>31</v>
      </c>
      <c r="E467" s="24">
        <v>200</v>
      </c>
      <c r="F467" s="42">
        <v>27.7</v>
      </c>
      <c r="G467" s="16">
        <f t="shared" si="46"/>
        <v>27.7</v>
      </c>
      <c r="H467" s="17">
        <f t="shared" si="47"/>
        <v>5540</v>
      </c>
    </row>
    <row r="468" spans="1:8" ht="51" x14ac:dyDescent="0.2">
      <c r="A468" s="14" t="s">
        <v>1782</v>
      </c>
      <c r="B468" s="15" t="s">
        <v>860</v>
      </c>
      <c r="C468" s="22" t="s">
        <v>861</v>
      </c>
      <c r="D468" s="17" t="s">
        <v>31</v>
      </c>
      <c r="E468" s="24">
        <v>80</v>
      </c>
      <c r="F468" s="42">
        <v>38.200000000000003</v>
      </c>
      <c r="G468" s="16">
        <f t="shared" si="46"/>
        <v>38.200000000000003</v>
      </c>
      <c r="H468" s="17">
        <f t="shared" si="47"/>
        <v>3056</v>
      </c>
    </row>
    <row r="469" spans="1:8" ht="25.5" x14ac:dyDescent="0.2">
      <c r="A469" s="14" t="s">
        <v>1783</v>
      </c>
      <c r="B469" s="15" t="s">
        <v>862</v>
      </c>
      <c r="C469" s="22" t="s">
        <v>863</v>
      </c>
      <c r="D469" s="17" t="s">
        <v>31</v>
      </c>
      <c r="E469" s="24">
        <v>500</v>
      </c>
      <c r="F469" s="42">
        <v>30.44</v>
      </c>
      <c r="G469" s="16">
        <f t="shared" si="46"/>
        <v>30.44</v>
      </c>
      <c r="H469" s="17">
        <f t="shared" si="47"/>
        <v>15220</v>
      </c>
    </row>
    <row r="470" spans="1:8" ht="38.25" x14ac:dyDescent="0.2">
      <c r="A470" s="14" t="s">
        <v>1784</v>
      </c>
      <c r="B470" s="15" t="s">
        <v>864</v>
      </c>
      <c r="C470" s="22" t="s">
        <v>865</v>
      </c>
      <c r="D470" s="17" t="s">
        <v>9</v>
      </c>
      <c r="E470" s="24">
        <v>40</v>
      </c>
      <c r="F470" s="42">
        <v>34.020000000000003</v>
      </c>
      <c r="G470" s="16">
        <f t="shared" si="46"/>
        <v>34.020000000000003</v>
      </c>
      <c r="H470" s="17">
        <f t="shared" si="47"/>
        <v>1360.8</v>
      </c>
    </row>
    <row r="471" spans="1:8" ht="38.25" x14ac:dyDescent="0.2">
      <c r="A471" s="14" t="s">
        <v>1785</v>
      </c>
      <c r="B471" s="15" t="s">
        <v>866</v>
      </c>
      <c r="C471" s="22" t="s">
        <v>867</v>
      </c>
      <c r="D471" s="17" t="s">
        <v>9</v>
      </c>
      <c r="E471" s="24">
        <v>40</v>
      </c>
      <c r="F471" s="42">
        <v>46.03</v>
      </c>
      <c r="G471" s="16">
        <f t="shared" si="46"/>
        <v>46.03</v>
      </c>
      <c r="H471" s="17">
        <f t="shared" si="47"/>
        <v>1841.2</v>
      </c>
    </row>
    <row r="472" spans="1:8" ht="38.25" x14ac:dyDescent="0.2">
      <c r="A472" s="14" t="s">
        <v>1786</v>
      </c>
      <c r="B472" s="15" t="s">
        <v>868</v>
      </c>
      <c r="C472" s="22" t="s">
        <v>869</v>
      </c>
      <c r="D472" s="17" t="s">
        <v>9</v>
      </c>
      <c r="E472" s="24">
        <v>40</v>
      </c>
      <c r="F472" s="42">
        <v>39.840000000000003</v>
      </c>
      <c r="G472" s="16">
        <f t="shared" si="46"/>
        <v>39.840000000000003</v>
      </c>
      <c r="H472" s="17">
        <f t="shared" si="47"/>
        <v>1593.6</v>
      </c>
    </row>
    <row r="473" spans="1:8" ht="38.25" x14ac:dyDescent="0.2">
      <c r="A473" s="14" t="s">
        <v>1787</v>
      </c>
      <c r="B473" s="15" t="s">
        <v>870</v>
      </c>
      <c r="C473" s="22" t="s">
        <v>871</v>
      </c>
      <c r="D473" s="17" t="s">
        <v>9</v>
      </c>
      <c r="E473" s="24">
        <v>40</v>
      </c>
      <c r="F473" s="42">
        <v>51.43</v>
      </c>
      <c r="G473" s="16">
        <f t="shared" si="46"/>
        <v>51.43</v>
      </c>
      <c r="H473" s="17">
        <f t="shared" si="47"/>
        <v>2057.1999999999998</v>
      </c>
    </row>
    <row r="474" spans="1:8" ht="38.25" x14ac:dyDescent="0.2">
      <c r="A474" s="14" t="s">
        <v>1788</v>
      </c>
      <c r="B474" s="15" t="s">
        <v>872</v>
      </c>
      <c r="C474" s="22" t="s">
        <v>873</v>
      </c>
      <c r="D474" s="17" t="s">
        <v>9</v>
      </c>
      <c r="E474" s="24">
        <v>60</v>
      </c>
      <c r="F474" s="42">
        <v>17.57</v>
      </c>
      <c r="G474" s="16">
        <f t="shared" si="46"/>
        <v>17.57</v>
      </c>
      <c r="H474" s="17">
        <f t="shared" si="47"/>
        <v>1054.2</v>
      </c>
    </row>
    <row r="475" spans="1:8" ht="38.25" x14ac:dyDescent="0.2">
      <c r="A475" s="14" t="s">
        <v>1789</v>
      </c>
      <c r="B475" s="15" t="s">
        <v>874</v>
      </c>
      <c r="C475" s="22" t="s">
        <v>875</v>
      </c>
      <c r="D475" s="17" t="s">
        <v>9</v>
      </c>
      <c r="E475" s="24">
        <v>60</v>
      </c>
      <c r="F475" s="42">
        <v>27.94</v>
      </c>
      <c r="G475" s="16">
        <f t="shared" si="46"/>
        <v>27.94</v>
      </c>
      <c r="H475" s="17">
        <f t="shared" si="47"/>
        <v>1676.4</v>
      </c>
    </row>
    <row r="476" spans="1:8" ht="38.25" x14ac:dyDescent="0.2">
      <c r="A476" s="14" t="s">
        <v>1790</v>
      </c>
      <c r="B476" s="15">
        <v>91836</v>
      </c>
      <c r="C476" s="22" t="s">
        <v>876</v>
      </c>
      <c r="D476" s="17" t="s">
        <v>31</v>
      </c>
      <c r="E476" s="24">
        <v>1200</v>
      </c>
      <c r="F476" s="42">
        <v>31.83</v>
      </c>
      <c r="G476" s="16">
        <f t="shared" si="46"/>
        <v>31.83</v>
      </c>
      <c r="H476" s="17">
        <f t="shared" si="47"/>
        <v>38196</v>
      </c>
    </row>
    <row r="477" spans="1:8" ht="38.25" x14ac:dyDescent="0.2">
      <c r="A477" s="14" t="s">
        <v>1791</v>
      </c>
      <c r="B477" s="15" t="s">
        <v>877</v>
      </c>
      <c r="C477" s="22" t="s">
        <v>878</v>
      </c>
      <c r="D477" s="17" t="s">
        <v>31</v>
      </c>
      <c r="E477" s="24">
        <v>150</v>
      </c>
      <c r="F477" s="42">
        <v>29.58</v>
      </c>
      <c r="G477" s="16">
        <f t="shared" si="46"/>
        <v>29.58</v>
      </c>
      <c r="H477" s="17">
        <f t="shared" si="47"/>
        <v>4437</v>
      </c>
    </row>
    <row r="478" spans="1:8" ht="25.5" x14ac:dyDescent="0.2">
      <c r="A478" s="14" t="s">
        <v>1792</v>
      </c>
      <c r="B478" s="15" t="s">
        <v>879</v>
      </c>
      <c r="C478" s="22" t="s">
        <v>880</v>
      </c>
      <c r="D478" s="17" t="s">
        <v>9</v>
      </c>
      <c r="E478" s="24">
        <v>35</v>
      </c>
      <c r="F478" s="42">
        <v>18.34</v>
      </c>
      <c r="G478" s="16">
        <f t="shared" si="46"/>
        <v>18.34</v>
      </c>
      <c r="H478" s="17">
        <f t="shared" si="47"/>
        <v>641.9</v>
      </c>
    </row>
    <row r="479" spans="1:8" ht="25.5" x14ac:dyDescent="0.2">
      <c r="A479" s="14" t="s">
        <v>1793</v>
      </c>
      <c r="B479" s="15" t="s">
        <v>881</v>
      </c>
      <c r="C479" s="22" t="s">
        <v>882</v>
      </c>
      <c r="D479" s="17" t="s">
        <v>9</v>
      </c>
      <c r="E479" s="24">
        <v>70</v>
      </c>
      <c r="F479" s="42">
        <v>7.45</v>
      </c>
      <c r="G479" s="16">
        <f t="shared" si="46"/>
        <v>7.45</v>
      </c>
      <c r="H479" s="17">
        <f t="shared" si="47"/>
        <v>521.5</v>
      </c>
    </row>
    <row r="480" spans="1:8" ht="25.5" x14ac:dyDescent="0.2">
      <c r="A480" s="14" t="s">
        <v>1794</v>
      </c>
      <c r="B480" s="15" t="s">
        <v>883</v>
      </c>
      <c r="C480" s="22" t="s">
        <v>884</v>
      </c>
      <c r="D480" s="17" t="s">
        <v>31</v>
      </c>
      <c r="E480" s="24">
        <v>50</v>
      </c>
      <c r="F480" s="42">
        <v>134.02000000000001</v>
      </c>
      <c r="G480" s="16">
        <f t="shared" si="46"/>
        <v>134.02000000000001</v>
      </c>
      <c r="H480" s="17">
        <f t="shared" si="47"/>
        <v>6701</v>
      </c>
    </row>
    <row r="481" spans="1:8" ht="25.5" x14ac:dyDescent="0.2">
      <c r="A481" s="14" t="s">
        <v>1795</v>
      </c>
      <c r="B481" s="15" t="s">
        <v>885</v>
      </c>
      <c r="C481" s="22" t="s">
        <v>886</v>
      </c>
      <c r="D481" s="17" t="s">
        <v>31</v>
      </c>
      <c r="E481" s="24">
        <v>50</v>
      </c>
      <c r="F481" s="42">
        <v>66.430000000000007</v>
      </c>
      <c r="G481" s="16">
        <f t="shared" si="46"/>
        <v>66.430000000000007</v>
      </c>
      <c r="H481" s="17">
        <f t="shared" si="47"/>
        <v>3321.5</v>
      </c>
    </row>
    <row r="482" spans="1:8" ht="38.25" x14ac:dyDescent="0.2">
      <c r="A482" s="14" t="s">
        <v>1796</v>
      </c>
      <c r="B482" s="15" t="s">
        <v>887</v>
      </c>
      <c r="C482" s="22" t="s">
        <v>888</v>
      </c>
      <c r="D482" s="17" t="s">
        <v>31</v>
      </c>
      <c r="E482" s="24">
        <v>60</v>
      </c>
      <c r="F482" s="42">
        <v>14.69</v>
      </c>
      <c r="G482" s="16">
        <f t="shared" si="46"/>
        <v>14.69</v>
      </c>
      <c r="H482" s="17">
        <f t="shared" si="47"/>
        <v>881.4</v>
      </c>
    </row>
    <row r="483" spans="1:8" ht="38.25" x14ac:dyDescent="0.2">
      <c r="A483" s="14" t="s">
        <v>1797</v>
      </c>
      <c r="B483" s="15">
        <v>91959</v>
      </c>
      <c r="C483" s="22" t="s">
        <v>889</v>
      </c>
      <c r="D483" s="17" t="s">
        <v>9</v>
      </c>
      <c r="E483" s="24">
        <v>10</v>
      </c>
      <c r="F483" s="42">
        <v>65.39</v>
      </c>
      <c r="G483" s="16">
        <f t="shared" si="46"/>
        <v>65.39</v>
      </c>
      <c r="H483" s="17">
        <f t="shared" si="47"/>
        <v>653.9</v>
      </c>
    </row>
    <row r="484" spans="1:8" ht="38.25" x14ac:dyDescent="0.2">
      <c r="A484" s="14" t="s">
        <v>1798</v>
      </c>
      <c r="B484" s="15">
        <v>91961</v>
      </c>
      <c r="C484" s="22" t="s">
        <v>890</v>
      </c>
      <c r="D484" s="17" t="s">
        <v>9</v>
      </c>
      <c r="E484" s="24">
        <v>10</v>
      </c>
      <c r="F484" s="42">
        <v>84.23</v>
      </c>
      <c r="G484" s="16">
        <f t="shared" si="46"/>
        <v>84.23</v>
      </c>
      <c r="H484" s="17">
        <f t="shared" si="47"/>
        <v>842.3</v>
      </c>
    </row>
    <row r="485" spans="1:8" ht="38.25" x14ac:dyDescent="0.2">
      <c r="A485" s="14" t="s">
        <v>1799</v>
      </c>
      <c r="B485" s="15" t="s">
        <v>891</v>
      </c>
      <c r="C485" s="22" t="s">
        <v>892</v>
      </c>
      <c r="D485" s="17" t="s">
        <v>9</v>
      </c>
      <c r="E485" s="24">
        <v>15</v>
      </c>
      <c r="F485" s="42">
        <v>43.06</v>
      </c>
      <c r="G485" s="16">
        <f t="shared" si="46"/>
        <v>43.06</v>
      </c>
      <c r="H485" s="17">
        <f t="shared" si="47"/>
        <v>645.9</v>
      </c>
    </row>
    <row r="486" spans="1:8" ht="38.25" x14ac:dyDescent="0.2">
      <c r="A486" s="14" t="s">
        <v>1800</v>
      </c>
      <c r="B486" s="15" t="s">
        <v>893</v>
      </c>
      <c r="C486" s="22" t="s">
        <v>894</v>
      </c>
      <c r="D486" s="17" t="s">
        <v>9</v>
      </c>
      <c r="E486" s="24">
        <v>10</v>
      </c>
      <c r="F486" s="42">
        <v>52.48</v>
      </c>
      <c r="G486" s="16">
        <f t="shared" si="46"/>
        <v>52.48</v>
      </c>
      <c r="H486" s="17">
        <f t="shared" si="47"/>
        <v>524.79999999999995</v>
      </c>
    </row>
    <row r="487" spans="1:8" ht="38.25" x14ac:dyDescent="0.2">
      <c r="A487" s="14" t="s">
        <v>1801</v>
      </c>
      <c r="B487" s="15" t="s">
        <v>895</v>
      </c>
      <c r="C487" s="22" t="s">
        <v>896</v>
      </c>
      <c r="D487" s="17" t="s">
        <v>9</v>
      </c>
      <c r="E487" s="24">
        <v>10</v>
      </c>
      <c r="F487" s="42">
        <v>69.19</v>
      </c>
      <c r="G487" s="16">
        <f t="shared" si="46"/>
        <v>69.19</v>
      </c>
      <c r="H487" s="17">
        <f t="shared" si="47"/>
        <v>691.9</v>
      </c>
    </row>
    <row r="488" spans="1:8" ht="38.25" x14ac:dyDescent="0.2">
      <c r="A488" s="14" t="s">
        <v>1802</v>
      </c>
      <c r="B488" s="15" t="s">
        <v>897</v>
      </c>
      <c r="C488" s="22" t="s">
        <v>898</v>
      </c>
      <c r="D488" s="17" t="s">
        <v>9</v>
      </c>
      <c r="E488" s="24">
        <v>30</v>
      </c>
      <c r="F488" s="42">
        <v>51.03</v>
      </c>
      <c r="G488" s="16">
        <f t="shared" si="46"/>
        <v>51.03</v>
      </c>
      <c r="H488" s="17">
        <f t="shared" si="47"/>
        <v>1530.9</v>
      </c>
    </row>
    <row r="489" spans="1:8" ht="38.25" x14ac:dyDescent="0.2">
      <c r="A489" s="14" t="s">
        <v>1803</v>
      </c>
      <c r="B489" s="15" t="s">
        <v>899</v>
      </c>
      <c r="C489" s="22" t="s">
        <v>900</v>
      </c>
      <c r="D489" s="17" t="s">
        <v>9</v>
      </c>
      <c r="E489" s="24">
        <v>15</v>
      </c>
      <c r="F489" s="42">
        <v>53.84</v>
      </c>
      <c r="G489" s="16">
        <f t="shared" si="46"/>
        <v>53.84</v>
      </c>
      <c r="H489" s="17">
        <f t="shared" si="47"/>
        <v>807.6</v>
      </c>
    </row>
    <row r="490" spans="1:8" ht="38.25" x14ac:dyDescent="0.2">
      <c r="A490" s="14" t="s">
        <v>1804</v>
      </c>
      <c r="B490" s="15" t="s">
        <v>901</v>
      </c>
      <c r="C490" s="22" t="s">
        <v>902</v>
      </c>
      <c r="D490" s="17" t="s">
        <v>9</v>
      </c>
      <c r="E490" s="24">
        <v>70</v>
      </c>
      <c r="F490" s="42">
        <v>45.09</v>
      </c>
      <c r="G490" s="16">
        <f t="shared" si="46"/>
        <v>45.09</v>
      </c>
      <c r="H490" s="17">
        <f t="shared" si="47"/>
        <v>3156.3</v>
      </c>
    </row>
    <row r="491" spans="1:8" ht="38.25" x14ac:dyDescent="0.2">
      <c r="A491" s="14" t="s">
        <v>1805</v>
      </c>
      <c r="B491" s="15" t="s">
        <v>903</v>
      </c>
      <c r="C491" s="22" t="s">
        <v>904</v>
      </c>
      <c r="D491" s="17" t="s">
        <v>9</v>
      </c>
      <c r="E491" s="24">
        <v>30</v>
      </c>
      <c r="F491" s="42">
        <v>42.48</v>
      </c>
      <c r="G491" s="16">
        <f t="shared" si="46"/>
        <v>42.48</v>
      </c>
      <c r="H491" s="17">
        <f t="shared" si="47"/>
        <v>1274.4000000000001</v>
      </c>
    </row>
    <row r="492" spans="1:8" ht="38.25" x14ac:dyDescent="0.2">
      <c r="A492" s="14" t="s">
        <v>1806</v>
      </c>
      <c r="B492" s="15">
        <v>92008</v>
      </c>
      <c r="C492" s="22" t="s">
        <v>905</v>
      </c>
      <c r="D492" s="17" t="s">
        <v>9</v>
      </c>
      <c r="E492" s="24">
        <v>20</v>
      </c>
      <c r="F492" s="42">
        <v>69.37</v>
      </c>
      <c r="G492" s="16">
        <f t="shared" si="46"/>
        <v>69.37</v>
      </c>
      <c r="H492" s="17">
        <f t="shared" si="47"/>
        <v>1387.4</v>
      </c>
    </row>
    <row r="493" spans="1:8" ht="38.25" x14ac:dyDescent="0.2">
      <c r="A493" s="14" t="s">
        <v>1807</v>
      </c>
      <c r="B493" s="15">
        <v>92009</v>
      </c>
      <c r="C493" s="22" t="s">
        <v>906</v>
      </c>
      <c r="D493" s="17" t="s">
        <v>9</v>
      </c>
      <c r="E493" s="24">
        <v>20</v>
      </c>
      <c r="F493" s="42">
        <v>75</v>
      </c>
      <c r="G493" s="16">
        <f t="shared" si="46"/>
        <v>75</v>
      </c>
      <c r="H493" s="17">
        <f t="shared" si="47"/>
        <v>1500</v>
      </c>
    </row>
    <row r="494" spans="1:8" ht="38.25" x14ac:dyDescent="0.2">
      <c r="A494" s="14" t="s">
        <v>1808</v>
      </c>
      <c r="B494" s="15">
        <v>92004</v>
      </c>
      <c r="C494" s="22" t="s">
        <v>907</v>
      </c>
      <c r="D494" s="17" t="s">
        <v>9</v>
      </c>
      <c r="E494" s="24">
        <v>20</v>
      </c>
      <c r="F494" s="42">
        <v>81.319999999999993</v>
      </c>
      <c r="G494" s="16">
        <f t="shared" si="46"/>
        <v>81.319999999999993</v>
      </c>
      <c r="H494" s="17">
        <f t="shared" si="47"/>
        <v>1626.4</v>
      </c>
    </row>
    <row r="495" spans="1:8" ht="38.25" x14ac:dyDescent="0.2">
      <c r="A495" s="14" t="s">
        <v>1809</v>
      </c>
      <c r="B495" s="15">
        <v>92005</v>
      </c>
      <c r="C495" s="22" t="s">
        <v>908</v>
      </c>
      <c r="D495" s="17" t="s">
        <v>9</v>
      </c>
      <c r="E495" s="24">
        <v>20</v>
      </c>
      <c r="F495" s="42">
        <v>86.95</v>
      </c>
      <c r="G495" s="16">
        <f t="shared" si="46"/>
        <v>86.95</v>
      </c>
      <c r="H495" s="17">
        <f t="shared" si="47"/>
        <v>1739</v>
      </c>
    </row>
    <row r="496" spans="1:8" ht="38.25" x14ac:dyDescent="0.2">
      <c r="A496" s="14" t="s">
        <v>1810</v>
      </c>
      <c r="B496" s="15">
        <v>91992</v>
      </c>
      <c r="C496" s="22" t="s">
        <v>909</v>
      </c>
      <c r="D496" s="17" t="s">
        <v>9</v>
      </c>
      <c r="E496" s="24">
        <v>20</v>
      </c>
      <c r="F496" s="42">
        <v>53.84</v>
      </c>
      <c r="G496" s="16">
        <f t="shared" si="46"/>
        <v>53.84</v>
      </c>
      <c r="H496" s="17">
        <f t="shared" si="47"/>
        <v>1076.8</v>
      </c>
    </row>
    <row r="497" spans="1:8" ht="38.25" x14ac:dyDescent="0.2">
      <c r="A497" s="14" t="s">
        <v>1811</v>
      </c>
      <c r="B497" s="15">
        <v>92001</v>
      </c>
      <c r="C497" s="22" t="s">
        <v>910</v>
      </c>
      <c r="D497" s="17" t="s">
        <v>9</v>
      </c>
      <c r="E497" s="24">
        <v>20</v>
      </c>
      <c r="F497" s="42">
        <v>47.91</v>
      </c>
      <c r="G497" s="16">
        <f t="shared" si="46"/>
        <v>47.91</v>
      </c>
      <c r="H497" s="17">
        <f t="shared" si="47"/>
        <v>958.2</v>
      </c>
    </row>
    <row r="498" spans="1:8" ht="38.25" x14ac:dyDescent="0.2">
      <c r="A498" s="14" t="s">
        <v>1812</v>
      </c>
      <c r="B498" s="15">
        <v>91997</v>
      </c>
      <c r="C498" s="22" t="s">
        <v>900</v>
      </c>
      <c r="D498" s="17" t="s">
        <v>9</v>
      </c>
      <c r="E498" s="24">
        <v>20</v>
      </c>
      <c r="F498" s="42">
        <v>66.38</v>
      </c>
      <c r="G498" s="16">
        <f t="shared" si="46"/>
        <v>66.38</v>
      </c>
      <c r="H498" s="17">
        <f t="shared" si="47"/>
        <v>1327.6</v>
      </c>
    </row>
    <row r="499" spans="1:8" ht="38.25" x14ac:dyDescent="0.2">
      <c r="A499" s="14" t="s">
        <v>1813</v>
      </c>
      <c r="B499" s="15" t="s">
        <v>911</v>
      </c>
      <c r="C499" s="22" t="s">
        <v>912</v>
      </c>
      <c r="D499" s="17" t="s">
        <v>9</v>
      </c>
      <c r="E499" s="24">
        <v>10</v>
      </c>
      <c r="F499" s="42">
        <v>48.26</v>
      </c>
      <c r="G499" s="16">
        <f t="shared" si="46"/>
        <v>48.26</v>
      </c>
      <c r="H499" s="17">
        <f t="shared" si="47"/>
        <v>482.6</v>
      </c>
    </row>
    <row r="500" spans="1:8" ht="38.25" x14ac:dyDescent="0.2">
      <c r="A500" s="14" t="s">
        <v>1814</v>
      </c>
      <c r="B500" s="15" t="s">
        <v>913</v>
      </c>
      <c r="C500" s="22" t="s">
        <v>914</v>
      </c>
      <c r="D500" s="17" t="s">
        <v>9</v>
      </c>
      <c r="E500" s="24">
        <v>45</v>
      </c>
      <c r="F500" s="42">
        <v>32.729999999999997</v>
      </c>
      <c r="G500" s="16">
        <f t="shared" si="46"/>
        <v>32.729999999999997</v>
      </c>
      <c r="H500" s="17">
        <f t="shared" si="47"/>
        <v>1472.85</v>
      </c>
    </row>
    <row r="501" spans="1:8" ht="38.25" x14ac:dyDescent="0.2">
      <c r="A501" s="14" t="s">
        <v>1815</v>
      </c>
      <c r="B501" s="15" t="s">
        <v>915</v>
      </c>
      <c r="C501" s="22" t="s">
        <v>916</v>
      </c>
      <c r="D501" s="17" t="s">
        <v>9</v>
      </c>
      <c r="E501" s="24">
        <v>70</v>
      </c>
      <c r="F501" s="42">
        <v>22.29</v>
      </c>
      <c r="G501" s="16">
        <f t="shared" si="46"/>
        <v>22.29</v>
      </c>
      <c r="H501" s="17">
        <f t="shared" si="47"/>
        <v>1560.3</v>
      </c>
    </row>
    <row r="502" spans="1:8" ht="38.25" x14ac:dyDescent="0.2">
      <c r="A502" s="14" t="s">
        <v>1816</v>
      </c>
      <c r="B502" s="15" t="s">
        <v>917</v>
      </c>
      <c r="C502" s="22" t="s">
        <v>918</v>
      </c>
      <c r="D502" s="17" t="s">
        <v>9</v>
      </c>
      <c r="E502" s="24">
        <v>50</v>
      </c>
      <c r="F502" s="42">
        <v>92.47</v>
      </c>
      <c r="G502" s="16">
        <f t="shared" si="46"/>
        <v>92.47</v>
      </c>
      <c r="H502" s="17">
        <f t="shared" si="47"/>
        <v>4623.5</v>
      </c>
    </row>
    <row r="503" spans="1:8" ht="25.5" x14ac:dyDescent="0.2">
      <c r="A503" s="14" t="s">
        <v>1817</v>
      </c>
      <c r="B503" s="15" t="s">
        <v>919</v>
      </c>
      <c r="C503" s="22" t="s">
        <v>920</v>
      </c>
      <c r="D503" s="17" t="s">
        <v>9</v>
      </c>
      <c r="E503" s="24">
        <v>80</v>
      </c>
      <c r="F503" s="42">
        <v>6.53</v>
      </c>
      <c r="G503" s="16">
        <f t="shared" si="46"/>
        <v>6.53</v>
      </c>
      <c r="H503" s="17">
        <f t="shared" si="47"/>
        <v>522.4</v>
      </c>
    </row>
    <row r="504" spans="1:8" ht="51" x14ac:dyDescent="0.2">
      <c r="A504" s="14" t="s">
        <v>1818</v>
      </c>
      <c r="B504" s="15" t="s">
        <v>921</v>
      </c>
      <c r="C504" s="22" t="s">
        <v>922</v>
      </c>
      <c r="D504" s="17" t="s">
        <v>923</v>
      </c>
      <c r="E504" s="24">
        <v>8</v>
      </c>
      <c r="F504" s="42">
        <v>894.13</v>
      </c>
      <c r="G504" s="16">
        <f t="shared" si="46"/>
        <v>894.13</v>
      </c>
      <c r="H504" s="17">
        <f t="shared" si="47"/>
        <v>7153.04</v>
      </c>
    </row>
    <row r="505" spans="1:8" ht="25.5" x14ac:dyDescent="0.2">
      <c r="A505" s="14" t="s">
        <v>1819</v>
      </c>
      <c r="B505" s="15">
        <v>93654</v>
      </c>
      <c r="C505" s="22" t="s">
        <v>924</v>
      </c>
      <c r="D505" s="17" t="s">
        <v>9</v>
      </c>
      <c r="E505" s="24">
        <v>5</v>
      </c>
      <c r="F505" s="42">
        <v>16.399999999999999</v>
      </c>
      <c r="G505" s="16">
        <f t="shared" si="46"/>
        <v>16.399999999999999</v>
      </c>
      <c r="H505" s="17">
        <f t="shared" si="47"/>
        <v>82</v>
      </c>
    </row>
    <row r="506" spans="1:8" ht="25.5" x14ac:dyDescent="0.2">
      <c r="A506" s="14" t="s">
        <v>1820</v>
      </c>
      <c r="B506" s="15">
        <v>93655</v>
      </c>
      <c r="C506" s="22" t="s">
        <v>925</v>
      </c>
      <c r="D506" s="17" t="s">
        <v>9</v>
      </c>
      <c r="E506" s="24">
        <v>15</v>
      </c>
      <c r="F506" s="42">
        <v>18.27</v>
      </c>
      <c r="G506" s="16">
        <f t="shared" si="46"/>
        <v>18.27</v>
      </c>
      <c r="H506" s="17">
        <f t="shared" si="47"/>
        <v>274.05</v>
      </c>
    </row>
    <row r="507" spans="1:8" ht="25.5" x14ac:dyDescent="0.2">
      <c r="A507" s="14" t="s">
        <v>1821</v>
      </c>
      <c r="B507" s="15" t="s">
        <v>926</v>
      </c>
      <c r="C507" s="22" t="s">
        <v>927</v>
      </c>
      <c r="D507" s="17" t="s">
        <v>9</v>
      </c>
      <c r="E507" s="24">
        <v>15</v>
      </c>
      <c r="F507" s="42">
        <v>78.77</v>
      </c>
      <c r="G507" s="16">
        <f t="shared" si="46"/>
        <v>78.77</v>
      </c>
      <c r="H507" s="17">
        <f t="shared" si="47"/>
        <v>1181.55</v>
      </c>
    </row>
    <row r="508" spans="1:8" ht="25.5" x14ac:dyDescent="0.2">
      <c r="A508" s="14" t="s">
        <v>1822</v>
      </c>
      <c r="B508" s="15">
        <v>93666</v>
      </c>
      <c r="C508" s="22" t="s">
        <v>928</v>
      </c>
      <c r="D508" s="17" t="s">
        <v>9</v>
      </c>
      <c r="E508" s="24">
        <v>15</v>
      </c>
      <c r="F508" s="42">
        <v>99.07</v>
      </c>
      <c r="G508" s="16">
        <f t="shared" si="46"/>
        <v>99.07</v>
      </c>
      <c r="H508" s="17">
        <f t="shared" si="47"/>
        <v>1486.05</v>
      </c>
    </row>
    <row r="509" spans="1:8" ht="25.5" x14ac:dyDescent="0.2">
      <c r="A509" s="14" t="s">
        <v>1823</v>
      </c>
      <c r="B509" s="15">
        <v>93670</v>
      </c>
      <c r="C509" s="22" t="s">
        <v>929</v>
      </c>
      <c r="D509" s="17" t="s">
        <v>9</v>
      </c>
      <c r="E509" s="24">
        <v>15</v>
      </c>
      <c r="F509" s="42">
        <v>100.35</v>
      </c>
      <c r="G509" s="16">
        <f t="shared" si="46"/>
        <v>100.35</v>
      </c>
      <c r="H509" s="17">
        <f t="shared" si="47"/>
        <v>1505.25</v>
      </c>
    </row>
    <row r="510" spans="1:8" ht="25.5" x14ac:dyDescent="0.2">
      <c r="A510" s="14" t="s">
        <v>1824</v>
      </c>
      <c r="B510" s="15">
        <v>93671</v>
      </c>
      <c r="C510" s="22" t="s">
        <v>930</v>
      </c>
      <c r="D510" s="17" t="s">
        <v>9</v>
      </c>
      <c r="E510" s="24">
        <v>15</v>
      </c>
      <c r="F510" s="42">
        <v>107.27</v>
      </c>
      <c r="G510" s="16">
        <f t="shared" si="46"/>
        <v>107.27</v>
      </c>
      <c r="H510" s="17">
        <f t="shared" si="47"/>
        <v>1609.05</v>
      </c>
    </row>
    <row r="511" spans="1:8" ht="25.5" x14ac:dyDescent="0.2">
      <c r="A511" s="14" t="s">
        <v>1825</v>
      </c>
      <c r="B511" s="15">
        <v>93673</v>
      </c>
      <c r="C511" s="22" t="s">
        <v>931</v>
      </c>
      <c r="D511" s="17" t="s">
        <v>9</v>
      </c>
      <c r="E511" s="24">
        <v>15</v>
      </c>
      <c r="F511" s="42">
        <v>132.30000000000001</v>
      </c>
      <c r="G511" s="16">
        <f t="shared" si="46"/>
        <v>132.30000000000001</v>
      </c>
      <c r="H511" s="17">
        <f t="shared" si="47"/>
        <v>1984.5</v>
      </c>
    </row>
    <row r="512" spans="1:8" ht="38.25" x14ac:dyDescent="0.2">
      <c r="A512" s="14" t="s">
        <v>1826</v>
      </c>
      <c r="B512" s="15">
        <v>101895</v>
      </c>
      <c r="C512" s="22" t="s">
        <v>932</v>
      </c>
      <c r="D512" s="17" t="s">
        <v>9</v>
      </c>
      <c r="E512" s="24">
        <v>3</v>
      </c>
      <c r="F512" s="42">
        <v>559.6</v>
      </c>
      <c r="G512" s="16">
        <f t="shared" si="46"/>
        <v>559.6</v>
      </c>
      <c r="H512" s="17">
        <f t="shared" si="47"/>
        <v>1678.8</v>
      </c>
    </row>
    <row r="513" spans="1:8" ht="51" x14ac:dyDescent="0.2">
      <c r="A513" s="14" t="s">
        <v>1827</v>
      </c>
      <c r="B513" s="15" t="s">
        <v>933</v>
      </c>
      <c r="C513" s="22" t="s">
        <v>934</v>
      </c>
      <c r="D513" s="17" t="s">
        <v>9</v>
      </c>
      <c r="E513" s="24">
        <v>2</v>
      </c>
      <c r="F513" s="42">
        <v>688.2</v>
      </c>
      <c r="G513" s="16">
        <f t="shared" si="46"/>
        <v>688.2</v>
      </c>
      <c r="H513" s="17">
        <f t="shared" si="47"/>
        <v>1376.4</v>
      </c>
    </row>
    <row r="514" spans="1:8" ht="51" x14ac:dyDescent="0.2">
      <c r="A514" s="14" t="s">
        <v>1828</v>
      </c>
      <c r="B514" s="15" t="s">
        <v>935</v>
      </c>
      <c r="C514" s="22" t="s">
        <v>936</v>
      </c>
      <c r="D514" s="17" t="s">
        <v>9</v>
      </c>
      <c r="E514" s="24">
        <v>2</v>
      </c>
      <c r="F514" s="42">
        <v>478.35</v>
      </c>
      <c r="G514" s="16">
        <f t="shared" si="46"/>
        <v>478.35</v>
      </c>
      <c r="H514" s="17">
        <f t="shared" si="47"/>
        <v>956.7</v>
      </c>
    </row>
    <row r="515" spans="1:8" ht="38.25" x14ac:dyDescent="0.2">
      <c r="A515" s="14" t="s">
        <v>1829</v>
      </c>
      <c r="B515" s="15" t="s">
        <v>937</v>
      </c>
      <c r="C515" s="22" t="s">
        <v>938</v>
      </c>
      <c r="D515" s="17" t="s">
        <v>31</v>
      </c>
      <c r="E515" s="24">
        <v>200</v>
      </c>
      <c r="F515" s="42">
        <v>8.08</v>
      </c>
      <c r="G515" s="16">
        <f t="shared" si="46"/>
        <v>8.08</v>
      </c>
      <c r="H515" s="17">
        <f t="shared" si="47"/>
        <v>1616</v>
      </c>
    </row>
    <row r="516" spans="1:8" ht="38.25" x14ac:dyDescent="0.2">
      <c r="A516" s="14" t="s">
        <v>1830</v>
      </c>
      <c r="B516" s="15" t="s">
        <v>939</v>
      </c>
      <c r="C516" s="22" t="s">
        <v>940</v>
      </c>
      <c r="D516" s="17" t="s">
        <v>9</v>
      </c>
      <c r="E516" s="24">
        <v>60</v>
      </c>
      <c r="F516" s="42">
        <v>10.210000000000001</v>
      </c>
      <c r="G516" s="16">
        <f t="shared" si="46"/>
        <v>10.210000000000001</v>
      </c>
      <c r="H516" s="17">
        <f t="shared" si="47"/>
        <v>612.6</v>
      </c>
    </row>
    <row r="517" spans="1:8" ht="38.25" x14ac:dyDescent="0.2">
      <c r="A517" s="14" t="s">
        <v>1831</v>
      </c>
      <c r="B517" s="15" t="s">
        <v>941</v>
      </c>
      <c r="C517" s="22" t="s">
        <v>942</v>
      </c>
      <c r="D517" s="17" t="s">
        <v>9</v>
      </c>
      <c r="E517" s="24">
        <v>60</v>
      </c>
      <c r="F517" s="42">
        <v>8.9600000000000009</v>
      </c>
      <c r="G517" s="16">
        <f t="shared" si="46"/>
        <v>8.9600000000000009</v>
      </c>
      <c r="H517" s="17">
        <f t="shared" si="47"/>
        <v>537.6</v>
      </c>
    </row>
    <row r="518" spans="1:8" ht="51" x14ac:dyDescent="0.2">
      <c r="A518" s="14" t="s">
        <v>1832</v>
      </c>
      <c r="B518" s="15" t="s">
        <v>943</v>
      </c>
      <c r="C518" s="22" t="s">
        <v>944</v>
      </c>
      <c r="D518" s="17" t="s">
        <v>9</v>
      </c>
      <c r="E518" s="24">
        <v>10</v>
      </c>
      <c r="F518" s="42">
        <v>369.2</v>
      </c>
      <c r="G518" s="16">
        <f t="shared" si="46"/>
        <v>369.2</v>
      </c>
      <c r="H518" s="17">
        <f t="shared" si="47"/>
        <v>3692</v>
      </c>
    </row>
    <row r="519" spans="1:8" ht="12.75" x14ac:dyDescent="0.2">
      <c r="A519" s="8"/>
      <c r="B519" s="9"/>
      <c r="C519" s="12" t="s">
        <v>945</v>
      </c>
      <c r="D519" s="10"/>
      <c r="E519" s="10"/>
      <c r="F519" s="11"/>
      <c r="G519" s="11"/>
      <c r="H519" s="12"/>
    </row>
    <row r="520" spans="1:8" ht="25.5" x14ac:dyDescent="0.2">
      <c r="A520" s="14" t="s">
        <v>1833</v>
      </c>
      <c r="B520" s="15" t="s">
        <v>946</v>
      </c>
      <c r="C520" s="22" t="s">
        <v>947</v>
      </c>
      <c r="D520" s="17" t="s">
        <v>9</v>
      </c>
      <c r="E520" s="24">
        <v>10</v>
      </c>
      <c r="F520" s="42">
        <v>106.94</v>
      </c>
      <c r="G520" s="16">
        <f t="shared" ref="G520:G527" si="48">F520*(1-$G$731)</f>
        <v>106.94</v>
      </c>
      <c r="H520" s="17">
        <f t="shared" ref="H520:H527" si="49">G520*E520</f>
        <v>1069.4000000000001</v>
      </c>
    </row>
    <row r="521" spans="1:8" ht="25.5" x14ac:dyDescent="0.2">
      <c r="A521" s="14" t="s">
        <v>1834</v>
      </c>
      <c r="B521" s="15" t="s">
        <v>948</v>
      </c>
      <c r="C521" s="22" t="s">
        <v>949</v>
      </c>
      <c r="D521" s="17" t="s">
        <v>9</v>
      </c>
      <c r="E521" s="24">
        <v>10</v>
      </c>
      <c r="F521" s="42">
        <v>152.62</v>
      </c>
      <c r="G521" s="16">
        <f t="shared" si="48"/>
        <v>152.62</v>
      </c>
      <c r="H521" s="17">
        <f t="shared" si="49"/>
        <v>1526.2</v>
      </c>
    </row>
    <row r="522" spans="1:8" ht="25.5" x14ac:dyDescent="0.2">
      <c r="A522" s="14" t="s">
        <v>1835</v>
      </c>
      <c r="B522" s="15" t="s">
        <v>950</v>
      </c>
      <c r="C522" s="22" t="s">
        <v>951</v>
      </c>
      <c r="D522" s="17" t="s">
        <v>9</v>
      </c>
      <c r="E522" s="24">
        <v>10</v>
      </c>
      <c r="F522" s="42">
        <v>99.41</v>
      </c>
      <c r="G522" s="16">
        <f t="shared" si="48"/>
        <v>99.41</v>
      </c>
      <c r="H522" s="17">
        <f t="shared" si="49"/>
        <v>994.1</v>
      </c>
    </row>
    <row r="523" spans="1:8" ht="51" x14ac:dyDescent="0.2">
      <c r="A523" s="14" t="s">
        <v>1836</v>
      </c>
      <c r="B523" s="15" t="s">
        <v>952</v>
      </c>
      <c r="C523" s="22" t="s">
        <v>953</v>
      </c>
      <c r="D523" s="17" t="s">
        <v>9</v>
      </c>
      <c r="E523" s="24">
        <v>20</v>
      </c>
      <c r="F523" s="42">
        <v>175.45</v>
      </c>
      <c r="G523" s="16">
        <f t="shared" si="48"/>
        <v>175.45</v>
      </c>
      <c r="H523" s="17">
        <f t="shared" si="49"/>
        <v>3509</v>
      </c>
    </row>
    <row r="524" spans="1:8" ht="25.5" x14ac:dyDescent="0.2">
      <c r="A524" s="14" t="s">
        <v>1837</v>
      </c>
      <c r="B524" s="15" t="s">
        <v>954</v>
      </c>
      <c r="C524" s="22" t="s">
        <v>955</v>
      </c>
      <c r="D524" s="17" t="s">
        <v>9</v>
      </c>
      <c r="E524" s="24">
        <v>150</v>
      </c>
      <c r="F524" s="42">
        <v>20.7</v>
      </c>
      <c r="G524" s="16">
        <f t="shared" si="48"/>
        <v>20.7</v>
      </c>
      <c r="H524" s="17">
        <f t="shared" si="49"/>
        <v>3105</v>
      </c>
    </row>
    <row r="525" spans="1:8" ht="25.5" x14ac:dyDescent="0.2">
      <c r="A525" s="14" t="s">
        <v>1838</v>
      </c>
      <c r="B525" s="15" t="s">
        <v>956</v>
      </c>
      <c r="C525" s="22" t="s">
        <v>957</v>
      </c>
      <c r="D525" s="17" t="s">
        <v>9</v>
      </c>
      <c r="E525" s="24">
        <v>6</v>
      </c>
      <c r="F525" s="42">
        <v>1194.3900000000001</v>
      </c>
      <c r="G525" s="16">
        <f t="shared" si="48"/>
        <v>1194.3900000000001</v>
      </c>
      <c r="H525" s="17">
        <f t="shared" si="49"/>
        <v>7166.34</v>
      </c>
    </row>
    <row r="526" spans="1:8" ht="38.25" x14ac:dyDescent="0.2">
      <c r="A526" s="14" t="s">
        <v>1839</v>
      </c>
      <c r="B526" s="15" t="s">
        <v>958</v>
      </c>
      <c r="C526" s="22" t="s">
        <v>959</v>
      </c>
      <c r="D526" s="17" t="s">
        <v>9</v>
      </c>
      <c r="E526" s="24">
        <v>15</v>
      </c>
      <c r="F526" s="42">
        <v>402.71</v>
      </c>
      <c r="G526" s="16">
        <f t="shared" si="48"/>
        <v>402.71</v>
      </c>
      <c r="H526" s="17">
        <f t="shared" si="49"/>
        <v>6040.65</v>
      </c>
    </row>
    <row r="527" spans="1:8" ht="25.5" x14ac:dyDescent="0.2">
      <c r="A527" s="14" t="s">
        <v>1840</v>
      </c>
      <c r="B527" s="15" t="s">
        <v>960</v>
      </c>
      <c r="C527" s="22" t="s">
        <v>961</v>
      </c>
      <c r="D527" s="17" t="s">
        <v>9</v>
      </c>
      <c r="E527" s="24">
        <v>80</v>
      </c>
      <c r="F527" s="42">
        <v>169.92</v>
      </c>
      <c r="G527" s="16">
        <f t="shared" si="48"/>
        <v>169.92</v>
      </c>
      <c r="H527" s="17">
        <f t="shared" si="49"/>
        <v>13593.6</v>
      </c>
    </row>
    <row r="528" spans="1:8" ht="12.75" x14ac:dyDescent="0.2">
      <c r="A528" s="8"/>
      <c r="B528" s="9"/>
      <c r="C528" s="12" t="s">
        <v>962</v>
      </c>
      <c r="D528" s="10"/>
      <c r="E528" s="10"/>
      <c r="F528" s="11"/>
      <c r="G528" s="11"/>
      <c r="H528" s="12"/>
    </row>
    <row r="529" spans="1:8" ht="38.25" x14ac:dyDescent="0.2">
      <c r="A529" s="14" t="s">
        <v>1841</v>
      </c>
      <c r="B529" s="15" t="s">
        <v>963</v>
      </c>
      <c r="C529" s="22" t="s">
        <v>964</v>
      </c>
      <c r="D529" s="17" t="s">
        <v>31</v>
      </c>
      <c r="E529" s="24">
        <v>40</v>
      </c>
      <c r="F529" s="42">
        <v>90.98</v>
      </c>
      <c r="G529" s="16">
        <f t="shared" ref="G529:G545" si="50">F529*(1-$G$731)</f>
        <v>90.98</v>
      </c>
      <c r="H529" s="17">
        <f t="shared" ref="H529:H545" si="51">G529*E529</f>
        <v>3639.2</v>
      </c>
    </row>
    <row r="530" spans="1:8" ht="25.5" x14ac:dyDescent="0.2">
      <c r="A530" s="14" t="s">
        <v>1842</v>
      </c>
      <c r="B530" s="15" t="s">
        <v>965</v>
      </c>
      <c r="C530" s="22" t="s">
        <v>966</v>
      </c>
      <c r="D530" s="17" t="s">
        <v>9</v>
      </c>
      <c r="E530" s="24">
        <v>20</v>
      </c>
      <c r="F530" s="42">
        <v>104.32</v>
      </c>
      <c r="G530" s="16">
        <f t="shared" si="50"/>
        <v>104.32</v>
      </c>
      <c r="H530" s="17">
        <f t="shared" si="51"/>
        <v>2086.4</v>
      </c>
    </row>
    <row r="531" spans="1:8" ht="25.5" x14ac:dyDescent="0.2">
      <c r="A531" s="14" t="s">
        <v>1843</v>
      </c>
      <c r="B531" s="15" t="s">
        <v>967</v>
      </c>
      <c r="C531" s="22" t="s">
        <v>968</v>
      </c>
      <c r="D531" s="17" t="s">
        <v>9</v>
      </c>
      <c r="E531" s="24">
        <v>20</v>
      </c>
      <c r="F531" s="42">
        <v>68.47</v>
      </c>
      <c r="G531" s="16">
        <f t="shared" si="50"/>
        <v>68.47</v>
      </c>
      <c r="H531" s="17">
        <f t="shared" si="51"/>
        <v>1369.4</v>
      </c>
    </row>
    <row r="532" spans="1:8" ht="38.25" x14ac:dyDescent="0.2">
      <c r="A532" s="14" t="s">
        <v>1844</v>
      </c>
      <c r="B532" s="15" t="s">
        <v>969</v>
      </c>
      <c r="C532" s="22" t="s">
        <v>970</v>
      </c>
      <c r="D532" s="17" t="s">
        <v>9</v>
      </c>
      <c r="E532" s="24">
        <v>150</v>
      </c>
      <c r="F532" s="42">
        <v>36.82</v>
      </c>
      <c r="G532" s="16">
        <f t="shared" si="50"/>
        <v>36.82</v>
      </c>
      <c r="H532" s="17">
        <f t="shared" si="51"/>
        <v>5523</v>
      </c>
    </row>
    <row r="533" spans="1:8" ht="51" x14ac:dyDescent="0.2">
      <c r="A533" s="14" t="s">
        <v>1845</v>
      </c>
      <c r="B533" s="15" t="s">
        <v>971</v>
      </c>
      <c r="C533" s="22" t="s">
        <v>972</v>
      </c>
      <c r="D533" s="17" t="s">
        <v>9</v>
      </c>
      <c r="E533" s="24">
        <v>15</v>
      </c>
      <c r="F533" s="42">
        <v>22.75</v>
      </c>
      <c r="G533" s="16">
        <f t="shared" si="50"/>
        <v>22.75</v>
      </c>
      <c r="H533" s="17">
        <f t="shared" si="51"/>
        <v>341.25</v>
      </c>
    </row>
    <row r="534" spans="1:8" ht="25.5" x14ac:dyDescent="0.2">
      <c r="A534" s="14" t="s">
        <v>1846</v>
      </c>
      <c r="B534" s="15" t="s">
        <v>973</v>
      </c>
      <c r="C534" s="22" t="s">
        <v>974</v>
      </c>
      <c r="D534" s="17" t="s">
        <v>9</v>
      </c>
      <c r="E534" s="24">
        <v>20</v>
      </c>
      <c r="F534" s="42">
        <v>28.19</v>
      </c>
      <c r="G534" s="16">
        <f t="shared" si="50"/>
        <v>28.19</v>
      </c>
      <c r="H534" s="17">
        <f t="shared" si="51"/>
        <v>563.79999999999995</v>
      </c>
    </row>
    <row r="535" spans="1:8" ht="38.25" x14ac:dyDescent="0.2">
      <c r="A535" s="14" t="s">
        <v>1847</v>
      </c>
      <c r="B535" s="15" t="s">
        <v>975</v>
      </c>
      <c r="C535" s="22" t="s">
        <v>976</v>
      </c>
      <c r="D535" s="17" t="s">
        <v>9</v>
      </c>
      <c r="E535" s="24">
        <v>20</v>
      </c>
      <c r="F535" s="42">
        <v>86.54</v>
      </c>
      <c r="G535" s="16">
        <f t="shared" si="50"/>
        <v>86.54</v>
      </c>
      <c r="H535" s="17">
        <f t="shared" si="51"/>
        <v>1730.8</v>
      </c>
    </row>
    <row r="536" spans="1:8" ht="25.5" x14ac:dyDescent="0.2">
      <c r="A536" s="14" t="s">
        <v>1848</v>
      </c>
      <c r="B536" s="15" t="s">
        <v>977</v>
      </c>
      <c r="C536" s="22" t="s">
        <v>978</v>
      </c>
      <c r="D536" s="17" t="s">
        <v>9</v>
      </c>
      <c r="E536" s="24">
        <v>2</v>
      </c>
      <c r="F536" s="42">
        <v>170.78</v>
      </c>
      <c r="G536" s="16">
        <f t="shared" si="50"/>
        <v>170.78</v>
      </c>
      <c r="H536" s="17">
        <f t="shared" si="51"/>
        <v>341.56</v>
      </c>
    </row>
    <row r="537" spans="1:8" ht="25.5" x14ac:dyDescent="0.2">
      <c r="A537" s="14" t="s">
        <v>1849</v>
      </c>
      <c r="B537" s="15" t="s">
        <v>979</v>
      </c>
      <c r="C537" s="22" t="s">
        <v>980</v>
      </c>
      <c r="D537" s="17" t="s">
        <v>9</v>
      </c>
      <c r="E537" s="24">
        <v>2</v>
      </c>
      <c r="F537" s="42">
        <v>211.02</v>
      </c>
      <c r="G537" s="16">
        <f t="shared" si="50"/>
        <v>211.02</v>
      </c>
      <c r="H537" s="17">
        <f t="shared" si="51"/>
        <v>422.04</v>
      </c>
    </row>
    <row r="538" spans="1:8" ht="25.5" x14ac:dyDescent="0.2">
      <c r="A538" s="14" t="s">
        <v>1850</v>
      </c>
      <c r="B538" s="15" t="s">
        <v>981</v>
      </c>
      <c r="C538" s="22" t="s">
        <v>982</v>
      </c>
      <c r="D538" s="17" t="s">
        <v>9</v>
      </c>
      <c r="E538" s="24">
        <v>2</v>
      </c>
      <c r="F538" s="42">
        <v>176.56</v>
      </c>
      <c r="G538" s="16">
        <f t="shared" si="50"/>
        <v>176.56</v>
      </c>
      <c r="H538" s="17">
        <f t="shared" si="51"/>
        <v>353.12</v>
      </c>
    </row>
    <row r="539" spans="1:8" ht="25.5" x14ac:dyDescent="0.2">
      <c r="A539" s="14" t="s">
        <v>1851</v>
      </c>
      <c r="B539" s="15" t="s">
        <v>983</v>
      </c>
      <c r="C539" s="22" t="s">
        <v>984</v>
      </c>
      <c r="D539" s="17" t="s">
        <v>9</v>
      </c>
      <c r="E539" s="24">
        <v>100</v>
      </c>
      <c r="F539" s="42">
        <v>39.56</v>
      </c>
      <c r="G539" s="16">
        <f t="shared" si="50"/>
        <v>39.56</v>
      </c>
      <c r="H539" s="17">
        <f t="shared" si="51"/>
        <v>3956</v>
      </c>
    </row>
    <row r="540" spans="1:8" ht="38.25" x14ac:dyDescent="0.2">
      <c r="A540" s="14" t="s">
        <v>1852</v>
      </c>
      <c r="B540" s="15" t="s">
        <v>985</v>
      </c>
      <c r="C540" s="22" t="s">
        <v>986</v>
      </c>
      <c r="D540" s="17" t="s">
        <v>9</v>
      </c>
      <c r="E540" s="24">
        <v>60</v>
      </c>
      <c r="F540" s="42">
        <v>39.159999999999997</v>
      </c>
      <c r="G540" s="16">
        <f t="shared" si="50"/>
        <v>39.159999999999997</v>
      </c>
      <c r="H540" s="17">
        <f t="shared" si="51"/>
        <v>2349.6</v>
      </c>
    </row>
    <row r="541" spans="1:8" ht="25.5" x14ac:dyDescent="0.2">
      <c r="A541" s="14" t="s">
        <v>1853</v>
      </c>
      <c r="B541" s="15" t="s">
        <v>987</v>
      </c>
      <c r="C541" s="22" t="s">
        <v>988</v>
      </c>
      <c r="D541" s="17" t="s">
        <v>31</v>
      </c>
      <c r="E541" s="24">
        <v>400</v>
      </c>
      <c r="F541" s="42">
        <v>10.91</v>
      </c>
      <c r="G541" s="16">
        <f t="shared" si="50"/>
        <v>10.91</v>
      </c>
      <c r="H541" s="17">
        <f t="shared" si="51"/>
        <v>4364</v>
      </c>
    </row>
    <row r="542" spans="1:8" ht="25.5" x14ac:dyDescent="0.2">
      <c r="A542" s="14" t="s">
        <v>1854</v>
      </c>
      <c r="B542" s="15" t="s">
        <v>989</v>
      </c>
      <c r="C542" s="22" t="s">
        <v>990</v>
      </c>
      <c r="D542" s="17" t="s">
        <v>9</v>
      </c>
      <c r="E542" s="24">
        <v>20</v>
      </c>
      <c r="F542" s="42">
        <v>109.58</v>
      </c>
      <c r="G542" s="16">
        <f t="shared" si="50"/>
        <v>109.58</v>
      </c>
      <c r="H542" s="17">
        <f t="shared" si="51"/>
        <v>2191.6</v>
      </c>
    </row>
    <row r="543" spans="1:8" ht="38.25" x14ac:dyDescent="0.2">
      <c r="A543" s="14" t="s">
        <v>1855</v>
      </c>
      <c r="B543" s="15" t="s">
        <v>991</v>
      </c>
      <c r="C543" s="22" t="s">
        <v>992</v>
      </c>
      <c r="D543" s="17" t="s">
        <v>31</v>
      </c>
      <c r="E543" s="24">
        <v>500</v>
      </c>
      <c r="F543" s="42">
        <v>43.97</v>
      </c>
      <c r="G543" s="16">
        <f t="shared" si="50"/>
        <v>43.97</v>
      </c>
      <c r="H543" s="17">
        <f t="shared" si="51"/>
        <v>21985</v>
      </c>
    </row>
    <row r="544" spans="1:8" ht="38.25" x14ac:dyDescent="0.2">
      <c r="A544" s="14" t="s">
        <v>1856</v>
      </c>
      <c r="B544" s="15" t="s">
        <v>993</v>
      </c>
      <c r="C544" s="22" t="s">
        <v>994</v>
      </c>
      <c r="D544" s="17" t="s">
        <v>9</v>
      </c>
      <c r="E544" s="24">
        <v>40</v>
      </c>
      <c r="F544" s="42">
        <v>52</v>
      </c>
      <c r="G544" s="16">
        <f t="shared" si="50"/>
        <v>52</v>
      </c>
      <c r="H544" s="17">
        <f t="shared" si="51"/>
        <v>2080</v>
      </c>
    </row>
    <row r="545" spans="1:8" ht="25.5" x14ac:dyDescent="0.2">
      <c r="A545" s="14" t="s">
        <v>1857</v>
      </c>
      <c r="B545" s="15">
        <v>96977</v>
      </c>
      <c r="C545" s="22" t="s">
        <v>995</v>
      </c>
      <c r="D545" s="17" t="s">
        <v>31</v>
      </c>
      <c r="E545" s="24">
        <v>250</v>
      </c>
      <c r="F545" s="42">
        <v>69.290000000000006</v>
      </c>
      <c r="G545" s="16">
        <f t="shared" si="50"/>
        <v>69.290000000000006</v>
      </c>
      <c r="H545" s="17">
        <f t="shared" si="51"/>
        <v>17322.5</v>
      </c>
    </row>
    <row r="546" spans="1:8" ht="12.75" x14ac:dyDescent="0.2">
      <c r="A546" s="8"/>
      <c r="B546" s="9"/>
      <c r="C546" s="12" t="s">
        <v>996</v>
      </c>
      <c r="D546" s="10"/>
      <c r="E546" s="10"/>
      <c r="F546" s="11"/>
      <c r="G546" s="11"/>
      <c r="H546" s="12"/>
    </row>
    <row r="547" spans="1:8" ht="25.5" x14ac:dyDescent="0.2">
      <c r="A547" s="14" t="s">
        <v>1858</v>
      </c>
      <c r="B547" s="15" t="s">
        <v>997</v>
      </c>
      <c r="C547" s="22" t="s">
        <v>998</v>
      </c>
      <c r="D547" s="17" t="s">
        <v>9</v>
      </c>
      <c r="E547" s="24">
        <v>6</v>
      </c>
      <c r="F547" s="42">
        <v>1809.22</v>
      </c>
      <c r="G547" s="16">
        <f t="shared" ref="G547:G554" si="52">F547*(1-$G$731)</f>
        <v>1809.22</v>
      </c>
      <c r="H547" s="17">
        <f t="shared" ref="H547:H554" si="53">G547*E547</f>
        <v>10855.32</v>
      </c>
    </row>
    <row r="548" spans="1:8" ht="25.5" x14ac:dyDescent="0.2">
      <c r="A548" s="14" t="s">
        <v>1859</v>
      </c>
      <c r="B548" s="15" t="s">
        <v>999</v>
      </c>
      <c r="C548" s="22" t="s">
        <v>1000</v>
      </c>
      <c r="D548" s="17" t="s">
        <v>9</v>
      </c>
      <c r="E548" s="24">
        <v>250</v>
      </c>
      <c r="F548" s="42">
        <v>62.51</v>
      </c>
      <c r="G548" s="16">
        <f t="shared" si="52"/>
        <v>62.51</v>
      </c>
      <c r="H548" s="17">
        <f t="shared" si="53"/>
        <v>15627.5</v>
      </c>
    </row>
    <row r="549" spans="1:8" ht="38.25" x14ac:dyDescent="0.2">
      <c r="A549" s="14" t="s">
        <v>1860</v>
      </c>
      <c r="B549" s="15" t="s">
        <v>1001</v>
      </c>
      <c r="C549" s="22" t="s">
        <v>1002</v>
      </c>
      <c r="D549" s="17" t="s">
        <v>31</v>
      </c>
      <c r="E549" s="24">
        <v>2000</v>
      </c>
      <c r="F549" s="42">
        <v>10.77</v>
      </c>
      <c r="G549" s="16">
        <f t="shared" si="52"/>
        <v>10.77</v>
      </c>
      <c r="H549" s="17">
        <f t="shared" si="53"/>
        <v>21540</v>
      </c>
    </row>
    <row r="550" spans="1:8" ht="25.5" x14ac:dyDescent="0.2">
      <c r="A550" s="14" t="s">
        <v>1861</v>
      </c>
      <c r="B550" s="15" t="s">
        <v>1003</v>
      </c>
      <c r="C550" s="22" t="s">
        <v>1004</v>
      </c>
      <c r="D550" s="17" t="s">
        <v>386</v>
      </c>
      <c r="E550" s="24">
        <v>100</v>
      </c>
      <c r="F550" s="42">
        <v>58.46</v>
      </c>
      <c r="G550" s="16">
        <f t="shared" si="52"/>
        <v>58.46</v>
      </c>
      <c r="H550" s="17">
        <f t="shared" si="53"/>
        <v>5846</v>
      </c>
    </row>
    <row r="551" spans="1:8" ht="38.25" x14ac:dyDescent="0.2">
      <c r="A551" s="14" t="s">
        <v>1862</v>
      </c>
      <c r="B551" s="15" t="s">
        <v>1005</v>
      </c>
      <c r="C551" s="22" t="s">
        <v>1006</v>
      </c>
      <c r="D551" s="17" t="s">
        <v>9</v>
      </c>
      <c r="E551" s="24">
        <v>100</v>
      </c>
      <c r="F551" s="42">
        <v>62.03</v>
      </c>
      <c r="G551" s="16">
        <f t="shared" si="52"/>
        <v>62.03</v>
      </c>
      <c r="H551" s="17">
        <f t="shared" si="53"/>
        <v>6203</v>
      </c>
    </row>
    <row r="552" spans="1:8" ht="25.5" x14ac:dyDescent="0.2">
      <c r="A552" s="14" t="s">
        <v>1863</v>
      </c>
      <c r="B552" s="15" t="s">
        <v>1007</v>
      </c>
      <c r="C552" s="22" t="s">
        <v>1008</v>
      </c>
      <c r="D552" s="17" t="s">
        <v>9</v>
      </c>
      <c r="E552" s="24">
        <v>350</v>
      </c>
      <c r="F552" s="42">
        <v>71.260000000000005</v>
      </c>
      <c r="G552" s="16">
        <f t="shared" si="52"/>
        <v>71.260000000000005</v>
      </c>
      <c r="H552" s="17">
        <f t="shared" si="53"/>
        <v>24941</v>
      </c>
    </row>
    <row r="553" spans="1:8" ht="38.25" x14ac:dyDescent="0.2">
      <c r="A553" s="14" t="s">
        <v>1864</v>
      </c>
      <c r="B553" s="15" t="s">
        <v>1009</v>
      </c>
      <c r="C553" s="22" t="s">
        <v>1010</v>
      </c>
      <c r="D553" s="17" t="s">
        <v>9</v>
      </c>
      <c r="E553" s="24">
        <v>10</v>
      </c>
      <c r="F553" s="42">
        <v>395.7</v>
      </c>
      <c r="G553" s="16">
        <f t="shared" si="52"/>
        <v>395.7</v>
      </c>
      <c r="H553" s="17">
        <f t="shared" si="53"/>
        <v>3957</v>
      </c>
    </row>
    <row r="554" spans="1:8" ht="38.25" x14ac:dyDescent="0.2">
      <c r="A554" s="14" t="s">
        <v>1865</v>
      </c>
      <c r="B554" s="15" t="s">
        <v>1011</v>
      </c>
      <c r="C554" s="22" t="s">
        <v>1012</v>
      </c>
      <c r="D554" s="17" t="s">
        <v>9</v>
      </c>
      <c r="E554" s="24">
        <v>60</v>
      </c>
      <c r="F554" s="42">
        <v>57.99</v>
      </c>
      <c r="G554" s="16">
        <f t="shared" si="52"/>
        <v>57.99</v>
      </c>
      <c r="H554" s="17">
        <f t="shared" si="53"/>
        <v>3479.4</v>
      </c>
    </row>
    <row r="555" spans="1:8" ht="12.75" x14ac:dyDescent="0.2">
      <c r="A555" s="8"/>
      <c r="B555" s="9"/>
      <c r="C555" s="12" t="s">
        <v>1013</v>
      </c>
      <c r="D555" s="10"/>
      <c r="E555" s="10"/>
      <c r="F555" s="11"/>
      <c r="G555" s="11"/>
      <c r="H555" s="12"/>
    </row>
    <row r="556" spans="1:8" ht="12.75" x14ac:dyDescent="0.2">
      <c r="A556" s="14" t="s">
        <v>1866</v>
      </c>
      <c r="B556" s="15" t="s">
        <v>1014</v>
      </c>
      <c r="C556" s="22" t="s">
        <v>1015</v>
      </c>
      <c r="D556" s="17" t="s">
        <v>12</v>
      </c>
      <c r="E556" s="24">
        <v>1600</v>
      </c>
      <c r="F556" s="42">
        <v>14.16</v>
      </c>
      <c r="G556" s="16">
        <f t="shared" ref="G556:G566" si="54">F556*(1-$G$731)</f>
        <v>14.16</v>
      </c>
      <c r="H556" s="17">
        <f t="shared" ref="H556:H566" si="55">G556*E556</f>
        <v>22656</v>
      </c>
    </row>
    <row r="557" spans="1:8" ht="25.5" x14ac:dyDescent="0.2">
      <c r="A557" s="14" t="s">
        <v>1867</v>
      </c>
      <c r="B557" s="15" t="s">
        <v>1016</v>
      </c>
      <c r="C557" s="22" t="s">
        <v>1017</v>
      </c>
      <c r="D557" s="17" t="s">
        <v>12</v>
      </c>
      <c r="E557" s="24">
        <v>150</v>
      </c>
      <c r="F557" s="42">
        <v>22.91</v>
      </c>
      <c r="G557" s="16">
        <f t="shared" si="54"/>
        <v>22.91</v>
      </c>
      <c r="H557" s="17">
        <f t="shared" si="55"/>
        <v>3436.5</v>
      </c>
    </row>
    <row r="558" spans="1:8" ht="25.5" x14ac:dyDescent="0.2">
      <c r="A558" s="14" t="s">
        <v>1868</v>
      </c>
      <c r="B558" s="15" t="s">
        <v>1018</v>
      </c>
      <c r="C558" s="22" t="s">
        <v>1019</v>
      </c>
      <c r="D558" s="17" t="s">
        <v>9</v>
      </c>
      <c r="E558" s="24">
        <v>30</v>
      </c>
      <c r="F558" s="42">
        <v>75.14</v>
      </c>
      <c r="G558" s="16">
        <f t="shared" si="54"/>
        <v>75.14</v>
      </c>
      <c r="H558" s="17">
        <f t="shared" si="55"/>
        <v>2254.1999999999998</v>
      </c>
    </row>
    <row r="559" spans="1:8" ht="25.5" x14ac:dyDescent="0.2">
      <c r="A559" s="14" t="s">
        <v>1869</v>
      </c>
      <c r="B559" s="15" t="s">
        <v>1020</v>
      </c>
      <c r="C559" s="22" t="s">
        <v>1021</v>
      </c>
      <c r="D559" s="17" t="s">
        <v>12</v>
      </c>
      <c r="E559" s="24">
        <v>1200</v>
      </c>
      <c r="F559" s="42">
        <v>3.14</v>
      </c>
      <c r="G559" s="16">
        <f t="shared" si="54"/>
        <v>3.14</v>
      </c>
      <c r="H559" s="17">
        <f t="shared" si="55"/>
        <v>3768</v>
      </c>
    </row>
    <row r="560" spans="1:8" ht="25.5" x14ac:dyDescent="0.2">
      <c r="A560" s="14" t="s">
        <v>1870</v>
      </c>
      <c r="B560" s="15" t="s">
        <v>1022</v>
      </c>
      <c r="C560" s="22" t="s">
        <v>1023</v>
      </c>
      <c r="D560" s="17" t="s">
        <v>12</v>
      </c>
      <c r="E560" s="24">
        <v>1500</v>
      </c>
      <c r="F560" s="42">
        <v>4.8499999999999996</v>
      </c>
      <c r="G560" s="16">
        <f t="shared" si="54"/>
        <v>4.8499999999999996</v>
      </c>
      <c r="H560" s="17">
        <f t="shared" si="55"/>
        <v>7275</v>
      </c>
    </row>
    <row r="561" spans="1:8" ht="38.25" x14ac:dyDescent="0.2">
      <c r="A561" s="14" t="s">
        <v>1871</v>
      </c>
      <c r="B561" s="15" t="s">
        <v>1024</v>
      </c>
      <c r="C561" s="22" t="s">
        <v>1025</v>
      </c>
      <c r="D561" s="17" t="s">
        <v>9</v>
      </c>
      <c r="E561" s="24">
        <v>20</v>
      </c>
      <c r="F561" s="42">
        <v>115.06</v>
      </c>
      <c r="G561" s="16">
        <f t="shared" si="54"/>
        <v>115.06</v>
      </c>
      <c r="H561" s="17">
        <f t="shared" si="55"/>
        <v>2301.1999999999998</v>
      </c>
    </row>
    <row r="562" spans="1:8" ht="38.25" x14ac:dyDescent="0.2">
      <c r="A562" s="14" t="s">
        <v>1872</v>
      </c>
      <c r="B562" s="15" t="s">
        <v>1026</v>
      </c>
      <c r="C562" s="22" t="s">
        <v>1027</v>
      </c>
      <c r="D562" s="17" t="s">
        <v>9</v>
      </c>
      <c r="E562" s="24">
        <v>20</v>
      </c>
      <c r="F562" s="42">
        <v>247.68</v>
      </c>
      <c r="G562" s="16">
        <f t="shared" si="54"/>
        <v>247.68</v>
      </c>
      <c r="H562" s="17">
        <f t="shared" si="55"/>
        <v>4953.6000000000004</v>
      </c>
    </row>
    <row r="563" spans="1:8" ht="38.25" x14ac:dyDescent="0.2">
      <c r="A563" s="14" t="s">
        <v>1873</v>
      </c>
      <c r="B563" s="15" t="s">
        <v>1028</v>
      </c>
      <c r="C563" s="22" t="s">
        <v>1029</v>
      </c>
      <c r="D563" s="17" t="s">
        <v>9</v>
      </c>
      <c r="E563" s="24">
        <v>20</v>
      </c>
      <c r="F563" s="42">
        <v>104.39</v>
      </c>
      <c r="G563" s="16">
        <f t="shared" si="54"/>
        <v>104.39</v>
      </c>
      <c r="H563" s="17">
        <f t="shared" si="55"/>
        <v>2087.8000000000002</v>
      </c>
    </row>
    <row r="564" spans="1:8" ht="38.25" x14ac:dyDescent="0.2">
      <c r="A564" s="14" t="s">
        <v>1874</v>
      </c>
      <c r="B564" s="15" t="s">
        <v>1030</v>
      </c>
      <c r="C564" s="22" t="s">
        <v>1031</v>
      </c>
      <c r="D564" s="17" t="s">
        <v>9</v>
      </c>
      <c r="E564" s="24">
        <v>20</v>
      </c>
      <c r="F564" s="42">
        <v>185.98</v>
      </c>
      <c r="G564" s="16">
        <f t="shared" si="54"/>
        <v>185.98</v>
      </c>
      <c r="H564" s="17">
        <f t="shared" si="55"/>
        <v>3719.6</v>
      </c>
    </row>
    <row r="565" spans="1:8" ht="38.25" x14ac:dyDescent="0.2">
      <c r="A565" s="14" t="s">
        <v>1875</v>
      </c>
      <c r="B565" s="15">
        <v>98533</v>
      </c>
      <c r="C565" s="22" t="s">
        <v>1032</v>
      </c>
      <c r="D565" s="17" t="s">
        <v>9</v>
      </c>
      <c r="E565" s="24">
        <v>5</v>
      </c>
      <c r="F565" s="42">
        <v>465.91</v>
      </c>
      <c r="G565" s="16">
        <f t="shared" si="54"/>
        <v>465.91</v>
      </c>
      <c r="H565" s="17">
        <f t="shared" si="55"/>
        <v>2329.5500000000002</v>
      </c>
    </row>
    <row r="566" spans="1:8" ht="25.5" x14ac:dyDescent="0.2">
      <c r="A566" s="14" t="s">
        <v>1876</v>
      </c>
      <c r="B566" s="15" t="s">
        <v>1033</v>
      </c>
      <c r="C566" s="22" t="s">
        <v>1034</v>
      </c>
      <c r="D566" s="17" t="s">
        <v>35</v>
      </c>
      <c r="E566" s="24">
        <v>30</v>
      </c>
      <c r="F566" s="42">
        <v>153.12</v>
      </c>
      <c r="G566" s="16">
        <f t="shared" si="54"/>
        <v>153.12</v>
      </c>
      <c r="H566" s="17">
        <f t="shared" si="55"/>
        <v>4593.6000000000004</v>
      </c>
    </row>
    <row r="567" spans="1:8" ht="12.75" x14ac:dyDescent="0.2">
      <c r="A567" s="8"/>
      <c r="B567" s="9"/>
      <c r="C567" s="12" t="s">
        <v>1035</v>
      </c>
      <c r="D567" s="10"/>
      <c r="E567" s="10"/>
      <c r="F567" s="11"/>
      <c r="G567" s="11"/>
      <c r="H567" s="12"/>
    </row>
    <row r="568" spans="1:8" ht="12.75" x14ac:dyDescent="0.2">
      <c r="A568" s="14" t="s">
        <v>1877</v>
      </c>
      <c r="B568" s="15" t="s">
        <v>1036</v>
      </c>
      <c r="C568" s="22" t="s">
        <v>1037</v>
      </c>
      <c r="D568" s="17" t="s">
        <v>35</v>
      </c>
      <c r="E568" s="24">
        <f>E569+E570+E571</f>
        <v>400</v>
      </c>
      <c r="F568" s="42">
        <v>23.14</v>
      </c>
      <c r="G568" s="16">
        <f t="shared" ref="G568:G571" si="56">F568*(1-$G$731)</f>
        <v>23.14</v>
      </c>
      <c r="H568" s="17">
        <f t="shared" ref="H568:H571" si="57">G568*E568</f>
        <v>9256</v>
      </c>
    </row>
    <row r="569" spans="1:8" ht="25.5" x14ac:dyDescent="0.2">
      <c r="A569" s="14" t="s">
        <v>1878</v>
      </c>
      <c r="B569" s="15" t="s">
        <v>1038</v>
      </c>
      <c r="C569" s="22" t="s">
        <v>1039</v>
      </c>
      <c r="D569" s="17" t="s">
        <v>35</v>
      </c>
      <c r="E569" s="24">
        <v>60</v>
      </c>
      <c r="F569" s="42">
        <v>160.02000000000001</v>
      </c>
      <c r="G569" s="16">
        <f t="shared" si="56"/>
        <v>160.02000000000001</v>
      </c>
      <c r="H569" s="17">
        <f t="shared" si="57"/>
        <v>9601.2000000000007</v>
      </c>
    </row>
    <row r="570" spans="1:8" ht="38.25" x14ac:dyDescent="0.2">
      <c r="A570" s="14" t="s">
        <v>1879</v>
      </c>
      <c r="B570" s="15" t="s">
        <v>1040</v>
      </c>
      <c r="C570" s="22" t="s">
        <v>1041</v>
      </c>
      <c r="D570" s="17" t="s">
        <v>35</v>
      </c>
      <c r="E570" s="24">
        <v>300</v>
      </c>
      <c r="F570" s="42">
        <v>137.69</v>
      </c>
      <c r="G570" s="16">
        <f t="shared" si="56"/>
        <v>137.69</v>
      </c>
      <c r="H570" s="17">
        <f t="shared" si="57"/>
        <v>41307</v>
      </c>
    </row>
    <row r="571" spans="1:8" ht="38.25" x14ac:dyDescent="0.2">
      <c r="A571" s="14" t="s">
        <v>1880</v>
      </c>
      <c r="B571" s="15" t="s">
        <v>1042</v>
      </c>
      <c r="C571" s="22" t="s">
        <v>1043</v>
      </c>
      <c r="D571" s="17" t="s">
        <v>35</v>
      </c>
      <c r="E571" s="24">
        <v>40</v>
      </c>
      <c r="F571" s="42">
        <v>170.8</v>
      </c>
      <c r="G571" s="16">
        <f t="shared" si="56"/>
        <v>170.8</v>
      </c>
      <c r="H571" s="17">
        <f t="shared" si="57"/>
        <v>6832</v>
      </c>
    </row>
    <row r="572" spans="1:8" ht="12.75" x14ac:dyDescent="0.2">
      <c r="A572" s="8"/>
      <c r="B572" s="9"/>
      <c r="C572" s="12" t="s">
        <v>1044</v>
      </c>
      <c r="D572" s="10"/>
      <c r="E572" s="10"/>
      <c r="F572" s="11"/>
      <c r="G572" s="11"/>
      <c r="H572" s="12"/>
    </row>
    <row r="573" spans="1:8" ht="25.5" x14ac:dyDescent="0.2">
      <c r="A573" s="14" t="s">
        <v>1881</v>
      </c>
      <c r="B573" s="15" t="s">
        <v>1045</v>
      </c>
      <c r="C573" s="22" t="s">
        <v>1046</v>
      </c>
      <c r="D573" s="17" t="s">
        <v>12</v>
      </c>
      <c r="E573" s="24">
        <v>200</v>
      </c>
      <c r="F573" s="42">
        <v>6.99</v>
      </c>
      <c r="G573" s="16">
        <f t="shared" ref="G573:G600" si="58">F573*(1-$G$731)</f>
        <v>6.99</v>
      </c>
      <c r="H573" s="17">
        <f t="shared" ref="H573:H600" si="59">G573*E573</f>
        <v>1398</v>
      </c>
    </row>
    <row r="574" spans="1:8" ht="25.5" x14ac:dyDescent="0.2">
      <c r="A574" s="14" t="s">
        <v>1882</v>
      </c>
      <c r="B574" s="15" t="s">
        <v>1047</v>
      </c>
      <c r="C574" s="22" t="s">
        <v>1048</v>
      </c>
      <c r="D574" s="17" t="s">
        <v>12</v>
      </c>
      <c r="E574" s="24">
        <v>400</v>
      </c>
      <c r="F574" s="42">
        <v>5.55</v>
      </c>
      <c r="G574" s="16">
        <f t="shared" si="58"/>
        <v>5.55</v>
      </c>
      <c r="H574" s="17">
        <f t="shared" si="59"/>
        <v>2220</v>
      </c>
    </row>
    <row r="575" spans="1:8" ht="25.5" x14ac:dyDescent="0.2">
      <c r="A575" s="14" t="s">
        <v>1883</v>
      </c>
      <c r="B575" s="15" t="s">
        <v>1049</v>
      </c>
      <c r="C575" s="22" t="s">
        <v>1050</v>
      </c>
      <c r="D575" s="17" t="s">
        <v>12</v>
      </c>
      <c r="E575" s="24">
        <v>200</v>
      </c>
      <c r="F575" s="42">
        <v>49.9</v>
      </c>
      <c r="G575" s="16">
        <f t="shared" si="58"/>
        <v>49.9</v>
      </c>
      <c r="H575" s="17">
        <f t="shared" si="59"/>
        <v>9980</v>
      </c>
    </row>
    <row r="576" spans="1:8" ht="38.25" x14ac:dyDescent="0.2">
      <c r="A576" s="14" t="s">
        <v>1884</v>
      </c>
      <c r="B576" s="15" t="s">
        <v>1051</v>
      </c>
      <c r="C576" s="22" t="s">
        <v>1052</v>
      </c>
      <c r="D576" s="17" t="s">
        <v>12</v>
      </c>
      <c r="E576" s="24">
        <v>400</v>
      </c>
      <c r="F576" s="42">
        <v>28.78</v>
      </c>
      <c r="G576" s="16">
        <f t="shared" si="58"/>
        <v>28.78</v>
      </c>
      <c r="H576" s="17">
        <f t="shared" si="59"/>
        <v>11512</v>
      </c>
    </row>
    <row r="577" spans="1:8" ht="25.5" x14ac:dyDescent="0.2">
      <c r="A577" s="14" t="s">
        <v>1885</v>
      </c>
      <c r="B577" s="15" t="s">
        <v>1053</v>
      </c>
      <c r="C577" s="22" t="s">
        <v>1054</v>
      </c>
      <c r="D577" s="17" t="s">
        <v>12</v>
      </c>
      <c r="E577" s="24">
        <v>120</v>
      </c>
      <c r="F577" s="42">
        <v>20.46</v>
      </c>
      <c r="G577" s="16">
        <f t="shared" si="58"/>
        <v>20.46</v>
      </c>
      <c r="H577" s="17">
        <f t="shared" si="59"/>
        <v>2455.1999999999998</v>
      </c>
    </row>
    <row r="578" spans="1:8" ht="51" x14ac:dyDescent="0.2">
      <c r="A578" s="14" t="s">
        <v>1886</v>
      </c>
      <c r="B578" s="15" t="s">
        <v>1055</v>
      </c>
      <c r="C578" s="22" t="s">
        <v>1056</v>
      </c>
      <c r="D578" s="17" t="s">
        <v>12</v>
      </c>
      <c r="E578" s="24">
        <v>80</v>
      </c>
      <c r="F578" s="42">
        <v>31.36</v>
      </c>
      <c r="G578" s="16">
        <f t="shared" si="58"/>
        <v>31.36</v>
      </c>
      <c r="H578" s="17">
        <f t="shared" si="59"/>
        <v>2508.8000000000002</v>
      </c>
    </row>
    <row r="579" spans="1:8" ht="25.5" x14ac:dyDescent="0.2">
      <c r="A579" s="14" t="s">
        <v>1887</v>
      </c>
      <c r="B579" s="15" t="s">
        <v>1057</v>
      </c>
      <c r="C579" s="22" t="s">
        <v>1058</v>
      </c>
      <c r="D579" s="17" t="s">
        <v>12</v>
      </c>
      <c r="E579" s="24">
        <v>400</v>
      </c>
      <c r="F579" s="42">
        <v>16.920000000000002</v>
      </c>
      <c r="G579" s="16">
        <f t="shared" si="58"/>
        <v>16.920000000000002</v>
      </c>
      <c r="H579" s="17">
        <f t="shared" si="59"/>
        <v>6768</v>
      </c>
    </row>
    <row r="580" spans="1:8" ht="25.5" x14ac:dyDescent="0.2">
      <c r="A580" s="14" t="s">
        <v>1888</v>
      </c>
      <c r="B580" s="15" t="s">
        <v>1059</v>
      </c>
      <c r="C580" s="22" t="s">
        <v>1060</v>
      </c>
      <c r="D580" s="17" t="s">
        <v>12</v>
      </c>
      <c r="E580" s="24">
        <f>125*5</f>
        <v>625</v>
      </c>
      <c r="F580" s="42">
        <v>6.63</v>
      </c>
      <c r="G580" s="16">
        <f t="shared" si="58"/>
        <v>6.63</v>
      </c>
      <c r="H580" s="17">
        <f t="shared" si="59"/>
        <v>4143.75</v>
      </c>
    </row>
    <row r="581" spans="1:8" ht="25.5" x14ac:dyDescent="0.2">
      <c r="A581" s="14" t="s">
        <v>1889</v>
      </c>
      <c r="B581" s="15" t="s">
        <v>1061</v>
      </c>
      <c r="C581" s="22" t="s">
        <v>1062</v>
      </c>
      <c r="D581" s="17" t="s">
        <v>12</v>
      </c>
      <c r="E581" s="24">
        <v>300</v>
      </c>
      <c r="F581" s="42">
        <v>4.6500000000000004</v>
      </c>
      <c r="G581" s="16">
        <f t="shared" si="58"/>
        <v>4.6500000000000004</v>
      </c>
      <c r="H581" s="17">
        <f t="shared" si="59"/>
        <v>1395</v>
      </c>
    </row>
    <row r="582" spans="1:8" ht="25.5" x14ac:dyDescent="0.2">
      <c r="A582" s="14" t="s">
        <v>1890</v>
      </c>
      <c r="B582" s="15" t="s">
        <v>1063</v>
      </c>
      <c r="C582" s="22" t="s">
        <v>1064</v>
      </c>
      <c r="D582" s="17" t="s">
        <v>12</v>
      </c>
      <c r="E582" s="24">
        <v>625</v>
      </c>
      <c r="F582" s="42">
        <v>46.96</v>
      </c>
      <c r="G582" s="16">
        <f t="shared" si="58"/>
        <v>46.96</v>
      </c>
      <c r="H582" s="17">
        <f t="shared" si="59"/>
        <v>29350</v>
      </c>
    </row>
    <row r="583" spans="1:8" ht="25.5" x14ac:dyDescent="0.2">
      <c r="A583" s="14" t="s">
        <v>1891</v>
      </c>
      <c r="B583" s="15" t="s">
        <v>1065</v>
      </c>
      <c r="C583" s="22" t="s">
        <v>1066</v>
      </c>
      <c r="D583" s="17" t="s">
        <v>12</v>
      </c>
      <c r="E583" s="24">
        <v>300</v>
      </c>
      <c r="F583" s="42">
        <v>34.78</v>
      </c>
      <c r="G583" s="16">
        <f t="shared" si="58"/>
        <v>34.78</v>
      </c>
      <c r="H583" s="17">
        <f t="shared" si="59"/>
        <v>10434</v>
      </c>
    </row>
    <row r="584" spans="1:8" ht="51" x14ac:dyDescent="0.2">
      <c r="A584" s="14" t="s">
        <v>1892</v>
      </c>
      <c r="B584" s="15" t="s">
        <v>1067</v>
      </c>
      <c r="C584" s="22" t="s">
        <v>1068</v>
      </c>
      <c r="D584" s="17" t="s">
        <v>12</v>
      </c>
      <c r="E584" s="24">
        <v>200</v>
      </c>
      <c r="F584" s="42">
        <v>28.78</v>
      </c>
      <c r="G584" s="16">
        <f t="shared" si="58"/>
        <v>28.78</v>
      </c>
      <c r="H584" s="17">
        <f t="shared" si="59"/>
        <v>5756</v>
      </c>
    </row>
    <row r="585" spans="1:8" ht="38.25" x14ac:dyDescent="0.2">
      <c r="A585" s="14" t="s">
        <v>1893</v>
      </c>
      <c r="B585" s="15" t="s">
        <v>1069</v>
      </c>
      <c r="C585" s="22" t="s">
        <v>1070</v>
      </c>
      <c r="D585" s="17" t="s">
        <v>12</v>
      </c>
      <c r="E585" s="24">
        <v>100</v>
      </c>
      <c r="F585" s="42">
        <v>25.21</v>
      </c>
      <c r="G585" s="16">
        <f t="shared" si="58"/>
        <v>25.21</v>
      </c>
      <c r="H585" s="17">
        <f t="shared" si="59"/>
        <v>2521</v>
      </c>
    </row>
    <row r="586" spans="1:8" ht="25.5" x14ac:dyDescent="0.2">
      <c r="A586" s="14" t="s">
        <v>1894</v>
      </c>
      <c r="B586" s="15" t="s">
        <v>1071</v>
      </c>
      <c r="C586" s="22" t="s">
        <v>1072</v>
      </c>
      <c r="D586" s="17" t="s">
        <v>12</v>
      </c>
      <c r="E586" s="24">
        <v>625</v>
      </c>
      <c r="F586" s="42">
        <v>34.770000000000003</v>
      </c>
      <c r="G586" s="16">
        <f t="shared" si="58"/>
        <v>34.770000000000003</v>
      </c>
      <c r="H586" s="17">
        <f t="shared" si="59"/>
        <v>21731.25</v>
      </c>
    </row>
    <row r="587" spans="1:8" ht="25.5" x14ac:dyDescent="0.2">
      <c r="A587" s="14" t="s">
        <v>1895</v>
      </c>
      <c r="B587" s="15" t="s">
        <v>1073</v>
      </c>
      <c r="C587" s="22" t="s">
        <v>1074</v>
      </c>
      <c r="D587" s="17" t="s">
        <v>12</v>
      </c>
      <c r="E587" s="24">
        <f>5*30</f>
        <v>150</v>
      </c>
      <c r="F587" s="42">
        <v>3.26</v>
      </c>
      <c r="G587" s="16">
        <f t="shared" si="58"/>
        <v>3.26</v>
      </c>
      <c r="H587" s="17">
        <f t="shared" si="59"/>
        <v>489</v>
      </c>
    </row>
    <row r="588" spans="1:8" ht="38.25" x14ac:dyDescent="0.2">
      <c r="A588" s="14" t="s">
        <v>1896</v>
      </c>
      <c r="B588" s="15" t="s">
        <v>1075</v>
      </c>
      <c r="C588" s="22" t="s">
        <v>1076</v>
      </c>
      <c r="D588" s="17" t="s">
        <v>12</v>
      </c>
      <c r="E588" s="24">
        <v>20</v>
      </c>
      <c r="F588" s="42">
        <v>34.590000000000003</v>
      </c>
      <c r="G588" s="16">
        <f t="shared" si="58"/>
        <v>34.590000000000003</v>
      </c>
      <c r="H588" s="17">
        <f t="shared" si="59"/>
        <v>691.8</v>
      </c>
    </row>
    <row r="589" spans="1:8" ht="25.5" x14ac:dyDescent="0.2">
      <c r="A589" s="14" t="s">
        <v>1897</v>
      </c>
      <c r="B589" s="15" t="s">
        <v>1077</v>
      </c>
      <c r="C589" s="22" t="s">
        <v>1078</v>
      </c>
      <c r="D589" s="17" t="s">
        <v>12</v>
      </c>
      <c r="E589" s="24">
        <v>100</v>
      </c>
      <c r="F589" s="42">
        <v>29.64</v>
      </c>
      <c r="G589" s="16">
        <f t="shared" si="58"/>
        <v>29.64</v>
      </c>
      <c r="H589" s="17">
        <f t="shared" si="59"/>
        <v>2964</v>
      </c>
    </row>
    <row r="590" spans="1:8" ht="38.25" x14ac:dyDescent="0.2">
      <c r="A590" s="14" t="s">
        <v>1898</v>
      </c>
      <c r="B590" s="15" t="s">
        <v>1079</v>
      </c>
      <c r="C590" s="22" t="s">
        <v>1080</v>
      </c>
      <c r="D590" s="17" t="s">
        <v>12</v>
      </c>
      <c r="E590" s="24">
        <v>50</v>
      </c>
      <c r="F590" s="42">
        <v>23.91</v>
      </c>
      <c r="G590" s="16">
        <f t="shared" si="58"/>
        <v>23.91</v>
      </c>
      <c r="H590" s="17">
        <f t="shared" si="59"/>
        <v>1195.5</v>
      </c>
    </row>
    <row r="591" spans="1:8" ht="25.5" x14ac:dyDescent="0.2">
      <c r="A591" s="14" t="s">
        <v>1899</v>
      </c>
      <c r="B591" s="15" t="s">
        <v>1081</v>
      </c>
      <c r="C591" s="22" t="s">
        <v>1082</v>
      </c>
      <c r="D591" s="17" t="s">
        <v>12</v>
      </c>
      <c r="E591" s="24">
        <v>80</v>
      </c>
      <c r="F591" s="42">
        <v>15.21</v>
      </c>
      <c r="G591" s="16">
        <f t="shared" si="58"/>
        <v>15.21</v>
      </c>
      <c r="H591" s="17">
        <f t="shared" si="59"/>
        <v>1216.8</v>
      </c>
    </row>
    <row r="592" spans="1:8" ht="38.25" x14ac:dyDescent="0.2">
      <c r="A592" s="14" t="s">
        <v>1900</v>
      </c>
      <c r="B592" s="15" t="s">
        <v>1083</v>
      </c>
      <c r="C592" s="22" t="s">
        <v>1084</v>
      </c>
      <c r="D592" s="17" t="s">
        <v>12</v>
      </c>
      <c r="E592" s="24">
        <v>80</v>
      </c>
      <c r="F592" s="42">
        <v>33.54</v>
      </c>
      <c r="G592" s="16">
        <f t="shared" si="58"/>
        <v>33.54</v>
      </c>
      <c r="H592" s="17">
        <f t="shared" si="59"/>
        <v>2683.2</v>
      </c>
    </row>
    <row r="593" spans="1:8" ht="51" x14ac:dyDescent="0.2">
      <c r="A593" s="14" t="s">
        <v>1901</v>
      </c>
      <c r="B593" s="15" t="s">
        <v>1085</v>
      </c>
      <c r="C593" s="22" t="s">
        <v>1086</v>
      </c>
      <c r="D593" s="17" t="s">
        <v>12</v>
      </c>
      <c r="E593" s="24">
        <v>80</v>
      </c>
      <c r="F593" s="42">
        <v>35.83</v>
      </c>
      <c r="G593" s="16">
        <f t="shared" si="58"/>
        <v>35.83</v>
      </c>
      <c r="H593" s="17">
        <f t="shared" si="59"/>
        <v>2866.4</v>
      </c>
    </row>
    <row r="594" spans="1:8" ht="51" x14ac:dyDescent="0.2">
      <c r="A594" s="14" t="s">
        <v>1902</v>
      </c>
      <c r="B594" s="15" t="s">
        <v>1087</v>
      </c>
      <c r="C594" s="22" t="s">
        <v>1088</v>
      </c>
      <c r="D594" s="17" t="s">
        <v>12</v>
      </c>
      <c r="E594" s="24">
        <v>80</v>
      </c>
      <c r="F594" s="42">
        <v>73</v>
      </c>
      <c r="G594" s="16">
        <f t="shared" si="58"/>
        <v>73</v>
      </c>
      <c r="H594" s="17">
        <f t="shared" si="59"/>
        <v>5840</v>
      </c>
    </row>
    <row r="595" spans="1:8" ht="25.5" x14ac:dyDescent="0.2">
      <c r="A595" s="14" t="s">
        <v>1903</v>
      </c>
      <c r="B595" s="15" t="s">
        <v>1089</v>
      </c>
      <c r="C595" s="22" t="s">
        <v>1090</v>
      </c>
      <c r="D595" s="17" t="s">
        <v>12</v>
      </c>
      <c r="E595" s="24">
        <v>600</v>
      </c>
      <c r="F595" s="42">
        <v>5.52</v>
      </c>
      <c r="G595" s="16">
        <f t="shared" si="58"/>
        <v>5.52</v>
      </c>
      <c r="H595" s="17">
        <f t="shared" si="59"/>
        <v>3312</v>
      </c>
    </row>
    <row r="596" spans="1:8" ht="38.25" x14ac:dyDescent="0.2">
      <c r="A596" s="14" t="s">
        <v>1904</v>
      </c>
      <c r="B596" s="15" t="s">
        <v>1091</v>
      </c>
      <c r="C596" s="22" t="s">
        <v>1092</v>
      </c>
      <c r="D596" s="17" t="s">
        <v>12</v>
      </c>
      <c r="E596" s="24">
        <v>600</v>
      </c>
      <c r="F596" s="42">
        <v>35.5</v>
      </c>
      <c r="G596" s="16">
        <f t="shared" si="58"/>
        <v>35.5</v>
      </c>
      <c r="H596" s="17">
        <f t="shared" si="59"/>
        <v>21300</v>
      </c>
    </row>
    <row r="597" spans="1:8" ht="25.5" x14ac:dyDescent="0.2">
      <c r="A597" s="14" t="s">
        <v>1905</v>
      </c>
      <c r="B597" s="15" t="s">
        <v>1093</v>
      </c>
      <c r="C597" s="22" t="s">
        <v>1094</v>
      </c>
      <c r="D597" s="17" t="s">
        <v>12</v>
      </c>
      <c r="E597" s="24">
        <v>60</v>
      </c>
      <c r="F597" s="42">
        <v>79.150000000000006</v>
      </c>
      <c r="G597" s="16">
        <f t="shared" si="58"/>
        <v>79.150000000000006</v>
      </c>
      <c r="H597" s="17">
        <f t="shared" si="59"/>
        <v>4749</v>
      </c>
    </row>
    <row r="598" spans="1:8" ht="38.25" x14ac:dyDescent="0.2">
      <c r="A598" s="14" t="s">
        <v>1906</v>
      </c>
      <c r="B598" s="15" t="s">
        <v>1095</v>
      </c>
      <c r="C598" s="22" t="s">
        <v>1096</v>
      </c>
      <c r="D598" s="17" t="s">
        <v>31</v>
      </c>
      <c r="E598" s="24">
        <v>40</v>
      </c>
      <c r="F598" s="42">
        <v>17.52</v>
      </c>
      <c r="G598" s="16">
        <f t="shared" si="58"/>
        <v>17.52</v>
      </c>
      <c r="H598" s="17">
        <f t="shared" si="59"/>
        <v>700.8</v>
      </c>
    </row>
    <row r="599" spans="1:8" ht="25.5" x14ac:dyDescent="0.2">
      <c r="A599" s="14" t="s">
        <v>1907</v>
      </c>
      <c r="B599" s="15" t="s">
        <v>1097</v>
      </c>
      <c r="C599" s="22" t="s">
        <v>1098</v>
      </c>
      <c r="D599" s="17" t="s">
        <v>12</v>
      </c>
      <c r="E599" s="24">
        <v>100</v>
      </c>
      <c r="F599" s="42">
        <v>39.54</v>
      </c>
      <c r="G599" s="16">
        <f t="shared" si="58"/>
        <v>39.54</v>
      </c>
      <c r="H599" s="17">
        <f t="shared" si="59"/>
        <v>3954</v>
      </c>
    </row>
    <row r="600" spans="1:8" ht="25.5" x14ac:dyDescent="0.2">
      <c r="A600" s="14" t="s">
        <v>1908</v>
      </c>
      <c r="B600" s="15" t="s">
        <v>1099</v>
      </c>
      <c r="C600" s="22" t="s">
        <v>1100</v>
      </c>
      <c r="D600" s="17" t="s">
        <v>31</v>
      </c>
      <c r="E600" s="24">
        <v>200</v>
      </c>
      <c r="F600" s="42">
        <v>6.24</v>
      </c>
      <c r="G600" s="16">
        <f t="shared" si="58"/>
        <v>6.24</v>
      </c>
      <c r="H600" s="17">
        <f t="shared" si="59"/>
        <v>1248</v>
      </c>
    </row>
    <row r="601" spans="1:8" ht="12.75" x14ac:dyDescent="0.2">
      <c r="A601" s="8"/>
      <c r="B601" s="9"/>
      <c r="C601" s="12" t="s">
        <v>1101</v>
      </c>
      <c r="D601" s="10"/>
      <c r="E601" s="10"/>
      <c r="F601" s="11"/>
      <c r="G601" s="11"/>
      <c r="H601" s="12"/>
    </row>
    <row r="602" spans="1:8" ht="38.25" x14ac:dyDescent="0.2">
      <c r="A602" s="14" t="s">
        <v>1909</v>
      </c>
      <c r="B602" s="15" t="s">
        <v>1102</v>
      </c>
      <c r="C602" s="22" t="s">
        <v>1103</v>
      </c>
      <c r="D602" s="17" t="s">
        <v>12</v>
      </c>
      <c r="E602" s="24">
        <v>600</v>
      </c>
      <c r="F602" s="42">
        <v>46.29</v>
      </c>
      <c r="G602" s="16">
        <f t="shared" ref="G602:G610" si="60">F602*(1-$G$731)</f>
        <v>46.29</v>
      </c>
      <c r="H602" s="17">
        <f t="shared" ref="H602:H610" si="61">G602*E602</f>
        <v>27774</v>
      </c>
    </row>
    <row r="603" spans="1:8" ht="38.25" x14ac:dyDescent="0.2">
      <c r="A603" s="14" t="s">
        <v>1910</v>
      </c>
      <c r="B603" s="15" t="s">
        <v>1104</v>
      </c>
      <c r="C603" s="22" t="s">
        <v>1105</v>
      </c>
      <c r="D603" s="17" t="s">
        <v>31</v>
      </c>
      <c r="E603" s="24">
        <v>150</v>
      </c>
      <c r="F603" s="42">
        <v>70.400000000000006</v>
      </c>
      <c r="G603" s="16">
        <f t="shared" si="60"/>
        <v>70.400000000000006</v>
      </c>
      <c r="H603" s="17">
        <f t="shared" si="61"/>
        <v>10560</v>
      </c>
    </row>
    <row r="604" spans="1:8" ht="38.25" x14ac:dyDescent="0.2">
      <c r="A604" s="14" t="s">
        <v>1911</v>
      </c>
      <c r="B604" s="15" t="s">
        <v>1106</v>
      </c>
      <c r="C604" s="22" t="s">
        <v>1107</v>
      </c>
      <c r="D604" s="17" t="s">
        <v>12</v>
      </c>
      <c r="E604" s="24">
        <v>350</v>
      </c>
      <c r="F604" s="42">
        <v>71.36</v>
      </c>
      <c r="G604" s="16">
        <f t="shared" si="60"/>
        <v>71.36</v>
      </c>
      <c r="H604" s="17">
        <f t="shared" si="61"/>
        <v>24976</v>
      </c>
    </row>
    <row r="605" spans="1:8" ht="38.25" x14ac:dyDescent="0.2">
      <c r="A605" s="14" t="s">
        <v>1912</v>
      </c>
      <c r="B605" s="15" t="s">
        <v>1108</v>
      </c>
      <c r="C605" s="22" t="s">
        <v>1109</v>
      </c>
      <c r="D605" s="17" t="s">
        <v>9</v>
      </c>
      <c r="E605" s="24">
        <v>50</v>
      </c>
      <c r="F605" s="42">
        <v>13.61</v>
      </c>
      <c r="G605" s="16">
        <f t="shared" si="60"/>
        <v>13.61</v>
      </c>
      <c r="H605" s="17">
        <f t="shared" si="61"/>
        <v>680.5</v>
      </c>
    </row>
    <row r="606" spans="1:8" ht="25.5" x14ac:dyDescent="0.2">
      <c r="A606" s="14" t="s">
        <v>1913</v>
      </c>
      <c r="B606" s="15" t="s">
        <v>1110</v>
      </c>
      <c r="C606" s="22" t="s">
        <v>1111</v>
      </c>
      <c r="D606" s="17" t="s">
        <v>31</v>
      </c>
      <c r="E606" s="24">
        <v>80</v>
      </c>
      <c r="F606" s="42">
        <v>109.63</v>
      </c>
      <c r="G606" s="16">
        <f t="shared" si="60"/>
        <v>109.63</v>
      </c>
      <c r="H606" s="17">
        <f t="shared" si="61"/>
        <v>8770.4</v>
      </c>
    </row>
    <row r="607" spans="1:8" ht="51" x14ac:dyDescent="0.2">
      <c r="A607" s="14" t="s">
        <v>1914</v>
      </c>
      <c r="B607" s="15">
        <v>98556</v>
      </c>
      <c r="C607" s="22" t="s">
        <v>1112</v>
      </c>
      <c r="D607" s="17" t="s">
        <v>2077</v>
      </c>
      <c r="E607" s="24">
        <v>200</v>
      </c>
      <c r="F607" s="42">
        <v>83.73</v>
      </c>
      <c r="G607" s="16">
        <f t="shared" si="60"/>
        <v>83.73</v>
      </c>
      <c r="H607" s="17">
        <f t="shared" si="61"/>
        <v>16746</v>
      </c>
    </row>
    <row r="608" spans="1:8" ht="38.25" x14ac:dyDescent="0.2">
      <c r="A608" s="14" t="s">
        <v>1915</v>
      </c>
      <c r="B608" s="15">
        <v>98547</v>
      </c>
      <c r="C608" s="22" t="s">
        <v>1113</v>
      </c>
      <c r="D608" s="17" t="s">
        <v>2077</v>
      </c>
      <c r="E608" s="24">
        <v>800</v>
      </c>
      <c r="F608" s="42">
        <v>273.54000000000002</v>
      </c>
      <c r="G608" s="16">
        <f t="shared" si="60"/>
        <v>273.54000000000002</v>
      </c>
      <c r="H608" s="17">
        <f t="shared" si="61"/>
        <v>218832</v>
      </c>
    </row>
    <row r="609" spans="1:8" ht="38.25" x14ac:dyDescent="0.2">
      <c r="A609" s="14" t="s">
        <v>1916</v>
      </c>
      <c r="B609" s="15">
        <v>98565</v>
      </c>
      <c r="C609" s="22" t="s">
        <v>1114</v>
      </c>
      <c r="D609" s="17" t="s">
        <v>2077</v>
      </c>
      <c r="E609" s="24">
        <v>800</v>
      </c>
      <c r="F609" s="42">
        <v>74.77</v>
      </c>
      <c r="G609" s="16">
        <f t="shared" si="60"/>
        <v>74.77</v>
      </c>
      <c r="H609" s="17">
        <f t="shared" si="61"/>
        <v>59816</v>
      </c>
    </row>
    <row r="610" spans="1:8" ht="38.25" x14ac:dyDescent="0.2">
      <c r="A610" s="14" t="s">
        <v>1917</v>
      </c>
      <c r="B610" s="15">
        <v>98566</v>
      </c>
      <c r="C610" s="22" t="s">
        <v>1115</v>
      </c>
      <c r="D610" s="17" t="s">
        <v>2077</v>
      </c>
      <c r="E610" s="24">
        <v>100</v>
      </c>
      <c r="F610" s="42">
        <v>94.86</v>
      </c>
      <c r="G610" s="16">
        <f t="shared" si="60"/>
        <v>94.86</v>
      </c>
      <c r="H610" s="17">
        <f t="shared" si="61"/>
        <v>9486</v>
      </c>
    </row>
    <row r="611" spans="1:8" ht="12.75" x14ac:dyDescent="0.2">
      <c r="A611" s="8"/>
      <c r="B611" s="9"/>
      <c r="C611" s="12" t="s">
        <v>1116</v>
      </c>
      <c r="D611" s="10"/>
      <c r="E611" s="10"/>
      <c r="F611" s="11"/>
      <c r="G611" s="11"/>
      <c r="H611" s="12"/>
    </row>
    <row r="612" spans="1:8" ht="76.5" x14ac:dyDescent="0.2">
      <c r="A612" s="14" t="s">
        <v>1918</v>
      </c>
      <c r="B612" s="15" t="s">
        <v>1117</v>
      </c>
      <c r="C612" s="55" t="s">
        <v>2074</v>
      </c>
      <c r="D612" s="17" t="s">
        <v>9</v>
      </c>
      <c r="E612" s="24">
        <v>8</v>
      </c>
      <c r="F612" s="42">
        <v>2903.12</v>
      </c>
      <c r="G612" s="16">
        <f t="shared" ref="G612:G616" si="62">F612*(1-$G$731)</f>
        <v>2903.12</v>
      </c>
      <c r="H612" s="17">
        <f t="shared" ref="H612:H616" si="63">G612*E612</f>
        <v>23224.959999999999</v>
      </c>
    </row>
    <row r="613" spans="1:8" ht="38.25" x14ac:dyDescent="0.2">
      <c r="A613" s="14" t="s">
        <v>1919</v>
      </c>
      <c r="B613" s="15" t="s">
        <v>1118</v>
      </c>
      <c r="C613" s="22" t="s">
        <v>1119</v>
      </c>
      <c r="D613" s="17" t="s">
        <v>9</v>
      </c>
      <c r="E613" s="24">
        <v>16</v>
      </c>
      <c r="F613" s="42">
        <v>883.68</v>
      </c>
      <c r="G613" s="16">
        <f t="shared" si="62"/>
        <v>883.68</v>
      </c>
      <c r="H613" s="17">
        <f t="shared" si="63"/>
        <v>14138.88</v>
      </c>
    </row>
    <row r="614" spans="1:8" ht="51" x14ac:dyDescent="0.2">
      <c r="A614" s="14" t="s">
        <v>1920</v>
      </c>
      <c r="B614" s="15" t="s">
        <v>1120</v>
      </c>
      <c r="C614" s="22" t="s">
        <v>1121</v>
      </c>
      <c r="D614" s="17" t="s">
        <v>9</v>
      </c>
      <c r="E614" s="24">
        <v>16</v>
      </c>
      <c r="F614" s="42">
        <v>37.58</v>
      </c>
      <c r="G614" s="16">
        <f t="shared" si="62"/>
        <v>37.58</v>
      </c>
      <c r="H614" s="17">
        <f t="shared" si="63"/>
        <v>601.28</v>
      </c>
    </row>
    <row r="615" spans="1:8" ht="38.25" x14ac:dyDescent="0.2">
      <c r="A615" s="14" t="s">
        <v>1921</v>
      </c>
      <c r="B615" s="15" t="s">
        <v>1122</v>
      </c>
      <c r="C615" s="22" t="s">
        <v>1123</v>
      </c>
      <c r="D615" s="17" t="s">
        <v>12</v>
      </c>
      <c r="E615" s="24">
        <v>10</v>
      </c>
      <c r="F615" s="42">
        <v>634.41</v>
      </c>
      <c r="G615" s="16">
        <f t="shared" si="62"/>
        <v>634.41</v>
      </c>
      <c r="H615" s="17">
        <f t="shared" si="63"/>
        <v>6344.1</v>
      </c>
    </row>
    <row r="616" spans="1:8" ht="51" x14ac:dyDescent="0.2">
      <c r="A616" s="14" t="s">
        <v>1922</v>
      </c>
      <c r="B616" s="15" t="s">
        <v>1124</v>
      </c>
      <c r="C616" s="22" t="s">
        <v>1125</v>
      </c>
      <c r="D616" s="17" t="s">
        <v>9</v>
      </c>
      <c r="E616" s="24">
        <v>8</v>
      </c>
      <c r="F616" s="42">
        <v>255.51</v>
      </c>
      <c r="G616" s="16">
        <f t="shared" si="62"/>
        <v>255.51</v>
      </c>
      <c r="H616" s="17">
        <f t="shared" si="63"/>
        <v>2044.08</v>
      </c>
    </row>
    <row r="617" spans="1:8" ht="25.5" x14ac:dyDescent="0.2">
      <c r="A617" s="8"/>
      <c r="B617" s="9"/>
      <c r="C617" s="12" t="s">
        <v>1126</v>
      </c>
      <c r="D617" s="10"/>
      <c r="E617" s="10"/>
      <c r="F617" s="11"/>
      <c r="G617" s="11"/>
      <c r="H617" s="12"/>
    </row>
    <row r="618" spans="1:8" ht="12.75" x14ac:dyDescent="0.2">
      <c r="A618" s="14" t="s">
        <v>1923</v>
      </c>
      <c r="B618" s="15" t="s">
        <v>1127</v>
      </c>
      <c r="C618" s="22" t="s">
        <v>1128</v>
      </c>
      <c r="D618" s="17" t="s">
        <v>9</v>
      </c>
      <c r="E618" s="24">
        <v>60</v>
      </c>
      <c r="F618" s="42">
        <v>36.39</v>
      </c>
      <c r="G618" s="16">
        <f t="shared" ref="G618:G628" si="64">F618*(1-$G$731)</f>
        <v>36.39</v>
      </c>
      <c r="H618" s="17">
        <f t="shared" ref="H618:H628" si="65">G618*E618</f>
        <v>2183.4</v>
      </c>
    </row>
    <row r="619" spans="1:8" ht="38.25" x14ac:dyDescent="0.2">
      <c r="A619" s="14" t="s">
        <v>1924</v>
      </c>
      <c r="B619" s="15" t="s">
        <v>1129</v>
      </c>
      <c r="C619" s="22" t="s">
        <v>1130</v>
      </c>
      <c r="D619" s="17" t="s">
        <v>9</v>
      </c>
      <c r="E619" s="24">
        <v>12</v>
      </c>
      <c r="F619" s="42">
        <v>291.95999999999998</v>
      </c>
      <c r="G619" s="16">
        <f t="shared" si="64"/>
        <v>291.95999999999998</v>
      </c>
      <c r="H619" s="17">
        <f t="shared" si="65"/>
        <v>3503.52</v>
      </c>
    </row>
    <row r="620" spans="1:8" ht="51" x14ac:dyDescent="0.2">
      <c r="A620" s="14" t="s">
        <v>1925</v>
      </c>
      <c r="B620" s="15" t="s">
        <v>1131</v>
      </c>
      <c r="C620" s="22" t="s">
        <v>1132</v>
      </c>
      <c r="D620" s="17" t="s">
        <v>9</v>
      </c>
      <c r="E620" s="24">
        <v>12</v>
      </c>
      <c r="F620" s="42">
        <v>153.86000000000001</v>
      </c>
      <c r="G620" s="16">
        <f t="shared" si="64"/>
        <v>153.86000000000001</v>
      </c>
      <c r="H620" s="17">
        <f t="shared" si="65"/>
        <v>1846.32</v>
      </c>
    </row>
    <row r="621" spans="1:8" ht="63.75" x14ac:dyDescent="0.2">
      <c r="A621" s="14" t="s">
        <v>1926</v>
      </c>
      <c r="B621" s="15" t="s">
        <v>1133</v>
      </c>
      <c r="C621" s="22" t="s">
        <v>1134</v>
      </c>
      <c r="D621" s="17" t="s">
        <v>12</v>
      </c>
      <c r="E621" s="24">
        <v>5</v>
      </c>
      <c r="F621" s="42">
        <v>262.39</v>
      </c>
      <c r="G621" s="16">
        <f t="shared" si="64"/>
        <v>262.39</v>
      </c>
      <c r="H621" s="17">
        <f t="shared" si="65"/>
        <v>1311.95</v>
      </c>
    </row>
    <row r="622" spans="1:8" ht="25.5" x14ac:dyDescent="0.2">
      <c r="A622" s="14" t="s">
        <v>1927</v>
      </c>
      <c r="B622" s="15" t="s">
        <v>1135</v>
      </c>
      <c r="C622" s="22" t="s">
        <v>1136</v>
      </c>
      <c r="D622" s="17" t="s">
        <v>9</v>
      </c>
      <c r="E622" s="24">
        <v>50</v>
      </c>
      <c r="F622" s="42">
        <v>6.6</v>
      </c>
      <c r="G622" s="16">
        <f t="shared" si="64"/>
        <v>6.6</v>
      </c>
      <c r="H622" s="17">
        <f t="shared" si="65"/>
        <v>330</v>
      </c>
    </row>
    <row r="623" spans="1:8" ht="38.25" x14ac:dyDescent="0.2">
      <c r="A623" s="14" t="s">
        <v>1928</v>
      </c>
      <c r="B623" s="15" t="s">
        <v>1137</v>
      </c>
      <c r="C623" s="22" t="s">
        <v>1138</v>
      </c>
      <c r="D623" s="17" t="s">
        <v>9</v>
      </c>
      <c r="E623" s="24">
        <v>60</v>
      </c>
      <c r="F623" s="42">
        <v>32.659999999999997</v>
      </c>
      <c r="G623" s="16">
        <f t="shared" si="64"/>
        <v>32.659999999999997</v>
      </c>
      <c r="H623" s="17">
        <f t="shared" si="65"/>
        <v>1959.6</v>
      </c>
    </row>
    <row r="624" spans="1:8" ht="38.25" x14ac:dyDescent="0.2">
      <c r="A624" s="14" t="s">
        <v>1929</v>
      </c>
      <c r="B624" s="15" t="s">
        <v>1139</v>
      </c>
      <c r="C624" s="22" t="s">
        <v>1140</v>
      </c>
      <c r="D624" s="17" t="s">
        <v>31</v>
      </c>
      <c r="E624" s="24">
        <v>300</v>
      </c>
      <c r="F624" s="42">
        <v>5.66</v>
      </c>
      <c r="G624" s="16">
        <f t="shared" si="64"/>
        <v>5.66</v>
      </c>
      <c r="H624" s="17">
        <f t="shared" si="65"/>
        <v>1698</v>
      </c>
    </row>
    <row r="625" spans="1:8" ht="25.5" x14ac:dyDescent="0.2">
      <c r="A625" s="14" t="s">
        <v>1930</v>
      </c>
      <c r="B625" s="15" t="s">
        <v>1141</v>
      </c>
      <c r="C625" s="22" t="s">
        <v>1142</v>
      </c>
      <c r="D625" s="17" t="s">
        <v>9</v>
      </c>
      <c r="E625" s="24">
        <v>50</v>
      </c>
      <c r="F625" s="42">
        <v>186.86</v>
      </c>
      <c r="G625" s="16">
        <f t="shared" si="64"/>
        <v>186.86</v>
      </c>
      <c r="H625" s="17">
        <f t="shared" si="65"/>
        <v>9343</v>
      </c>
    </row>
    <row r="626" spans="1:8" ht="38.25" x14ac:dyDescent="0.2">
      <c r="A626" s="14" t="s">
        <v>1931</v>
      </c>
      <c r="B626" s="15" t="s">
        <v>1143</v>
      </c>
      <c r="C626" s="22" t="s">
        <v>1144</v>
      </c>
      <c r="D626" s="17" t="s">
        <v>9</v>
      </c>
      <c r="E626" s="24">
        <v>80</v>
      </c>
      <c r="F626" s="42">
        <v>10.47</v>
      </c>
      <c r="G626" s="16">
        <f t="shared" si="64"/>
        <v>10.47</v>
      </c>
      <c r="H626" s="17">
        <f t="shared" si="65"/>
        <v>837.6</v>
      </c>
    </row>
    <row r="627" spans="1:8" ht="25.5" x14ac:dyDescent="0.2">
      <c r="A627" s="14" t="s">
        <v>1932</v>
      </c>
      <c r="B627" s="15" t="s">
        <v>1145</v>
      </c>
      <c r="C627" s="22" t="s">
        <v>1146</v>
      </c>
      <c r="D627" s="17" t="s">
        <v>923</v>
      </c>
      <c r="E627" s="24">
        <v>6</v>
      </c>
      <c r="F627" s="42">
        <v>942.15</v>
      </c>
      <c r="G627" s="16">
        <f t="shared" si="64"/>
        <v>942.15</v>
      </c>
      <c r="H627" s="17">
        <f t="shared" si="65"/>
        <v>5652.9</v>
      </c>
    </row>
    <row r="628" spans="1:8" ht="63.75" x14ac:dyDescent="0.2">
      <c r="A628" s="14" t="s">
        <v>1933</v>
      </c>
      <c r="B628" s="15" t="s">
        <v>1147</v>
      </c>
      <c r="C628" s="22" t="s">
        <v>1148</v>
      </c>
      <c r="D628" s="17" t="s">
        <v>9</v>
      </c>
      <c r="E628" s="24">
        <v>600</v>
      </c>
      <c r="F628" s="42">
        <v>23.67</v>
      </c>
      <c r="G628" s="16">
        <f t="shared" si="64"/>
        <v>23.67</v>
      </c>
      <c r="H628" s="17">
        <f t="shared" si="65"/>
        <v>14202</v>
      </c>
    </row>
    <row r="629" spans="1:8" ht="12.75" x14ac:dyDescent="0.2">
      <c r="A629" s="8"/>
      <c r="B629" s="9"/>
      <c r="C629" s="12" t="s">
        <v>1149</v>
      </c>
      <c r="D629" s="10"/>
      <c r="E629" s="10"/>
      <c r="F629" s="11"/>
      <c r="G629" s="11"/>
      <c r="H629" s="12"/>
    </row>
    <row r="630" spans="1:8" ht="51" x14ac:dyDescent="0.2">
      <c r="A630" s="14" t="s">
        <v>1934</v>
      </c>
      <c r="B630" s="15" t="s">
        <v>1150</v>
      </c>
      <c r="C630" s="22" t="s">
        <v>1151</v>
      </c>
      <c r="D630" s="17" t="s">
        <v>31</v>
      </c>
      <c r="E630" s="24">
        <v>100</v>
      </c>
      <c r="F630" s="42">
        <v>122.78</v>
      </c>
      <c r="G630" s="16">
        <f t="shared" ref="G630:G652" si="66">F630*(1-$G$731)</f>
        <v>122.78</v>
      </c>
      <c r="H630" s="17">
        <f t="shared" ref="H630:H652" si="67">G630*E630</f>
        <v>12278</v>
      </c>
    </row>
    <row r="631" spans="1:8" ht="51" x14ac:dyDescent="0.2">
      <c r="A631" s="14" t="s">
        <v>1935</v>
      </c>
      <c r="B631" s="15" t="s">
        <v>1152</v>
      </c>
      <c r="C631" s="22" t="s">
        <v>1153</v>
      </c>
      <c r="D631" s="17" t="s">
        <v>9</v>
      </c>
      <c r="E631" s="24">
        <v>10</v>
      </c>
      <c r="F631" s="42">
        <v>132.88999999999999</v>
      </c>
      <c r="G631" s="16">
        <f t="shared" si="66"/>
        <v>132.88999999999999</v>
      </c>
      <c r="H631" s="17">
        <f t="shared" si="67"/>
        <v>1328.9</v>
      </c>
    </row>
    <row r="632" spans="1:8" ht="51" x14ac:dyDescent="0.2">
      <c r="A632" s="14" t="s">
        <v>1936</v>
      </c>
      <c r="B632" s="15" t="s">
        <v>1154</v>
      </c>
      <c r="C632" s="22" t="s">
        <v>1155</v>
      </c>
      <c r="D632" s="17" t="s">
        <v>9</v>
      </c>
      <c r="E632" s="24">
        <v>25</v>
      </c>
      <c r="F632" s="42">
        <v>147.37</v>
      </c>
      <c r="G632" s="16">
        <f t="shared" si="66"/>
        <v>147.37</v>
      </c>
      <c r="H632" s="17">
        <f t="shared" si="67"/>
        <v>3684.25</v>
      </c>
    </row>
    <row r="633" spans="1:8" ht="51" x14ac:dyDescent="0.2">
      <c r="A633" s="14" t="s">
        <v>1937</v>
      </c>
      <c r="B633" s="15" t="s">
        <v>1156</v>
      </c>
      <c r="C633" s="22" t="s">
        <v>1157</v>
      </c>
      <c r="D633" s="17" t="s">
        <v>9</v>
      </c>
      <c r="E633" s="24">
        <v>25</v>
      </c>
      <c r="F633" s="42">
        <v>294.56</v>
      </c>
      <c r="G633" s="16">
        <f t="shared" si="66"/>
        <v>294.56</v>
      </c>
      <c r="H633" s="17">
        <f t="shared" si="67"/>
        <v>7364</v>
      </c>
    </row>
    <row r="634" spans="1:8" ht="51" x14ac:dyDescent="0.2">
      <c r="A634" s="14" t="s">
        <v>1938</v>
      </c>
      <c r="B634" s="15" t="s">
        <v>1158</v>
      </c>
      <c r="C634" s="22" t="s">
        <v>1159</v>
      </c>
      <c r="D634" s="17" t="s">
        <v>9</v>
      </c>
      <c r="E634" s="24">
        <v>40</v>
      </c>
      <c r="F634" s="42">
        <v>213.13</v>
      </c>
      <c r="G634" s="16">
        <f t="shared" si="66"/>
        <v>213.13</v>
      </c>
      <c r="H634" s="17">
        <f t="shared" si="67"/>
        <v>8525.2000000000007</v>
      </c>
    </row>
    <row r="635" spans="1:8" ht="51" x14ac:dyDescent="0.2">
      <c r="A635" s="14" t="s">
        <v>1939</v>
      </c>
      <c r="B635" s="15" t="s">
        <v>1160</v>
      </c>
      <c r="C635" s="22" t="s">
        <v>1161</v>
      </c>
      <c r="D635" s="17" t="s">
        <v>9</v>
      </c>
      <c r="E635" s="24">
        <v>10</v>
      </c>
      <c r="F635" s="42">
        <v>291.17</v>
      </c>
      <c r="G635" s="16">
        <f t="shared" si="66"/>
        <v>291.17</v>
      </c>
      <c r="H635" s="17">
        <f t="shared" si="67"/>
        <v>2911.7</v>
      </c>
    </row>
    <row r="636" spans="1:8" ht="25.5" x14ac:dyDescent="0.2">
      <c r="A636" s="14" t="s">
        <v>1940</v>
      </c>
      <c r="B636" s="15" t="s">
        <v>1162</v>
      </c>
      <c r="C636" s="22" t="s">
        <v>1163</v>
      </c>
      <c r="D636" s="17" t="s">
        <v>9</v>
      </c>
      <c r="E636" s="24">
        <v>1</v>
      </c>
      <c r="F636" s="42">
        <v>7810.85</v>
      </c>
      <c r="G636" s="16">
        <f t="shared" si="66"/>
        <v>7810.85</v>
      </c>
      <c r="H636" s="17">
        <f t="shared" si="67"/>
        <v>7810.85</v>
      </c>
    </row>
    <row r="637" spans="1:8" ht="51" x14ac:dyDescent="0.2">
      <c r="A637" s="14" t="s">
        <v>1941</v>
      </c>
      <c r="B637" s="15" t="s">
        <v>1164</v>
      </c>
      <c r="C637" s="22" t="s">
        <v>1165</v>
      </c>
      <c r="D637" s="17" t="s">
        <v>9</v>
      </c>
      <c r="E637" s="24" t="s">
        <v>580</v>
      </c>
      <c r="F637" s="42">
        <v>1321.34</v>
      </c>
      <c r="G637" s="16">
        <f t="shared" si="66"/>
        <v>1321.34</v>
      </c>
      <c r="H637" s="17">
        <f t="shared" si="67"/>
        <v>1321.34</v>
      </c>
    </row>
    <row r="638" spans="1:8" ht="25.5" x14ac:dyDescent="0.2">
      <c r="A638" s="14" t="s">
        <v>1942</v>
      </c>
      <c r="B638" s="15" t="s">
        <v>1166</v>
      </c>
      <c r="C638" s="22" t="s">
        <v>1167</v>
      </c>
      <c r="D638" s="17" t="s">
        <v>9</v>
      </c>
      <c r="E638" s="24">
        <v>2</v>
      </c>
      <c r="F638" s="42">
        <v>96.22</v>
      </c>
      <c r="G638" s="16">
        <f t="shared" si="66"/>
        <v>96.22</v>
      </c>
      <c r="H638" s="17">
        <f t="shared" si="67"/>
        <v>192.44</v>
      </c>
    </row>
    <row r="639" spans="1:8" ht="25.5" x14ac:dyDescent="0.2">
      <c r="A639" s="14" t="s">
        <v>1943</v>
      </c>
      <c r="B639" s="15" t="s">
        <v>1168</v>
      </c>
      <c r="C639" s="22" t="s">
        <v>1169</v>
      </c>
      <c r="D639" s="17" t="s">
        <v>9</v>
      </c>
      <c r="E639" s="24">
        <v>4</v>
      </c>
      <c r="F639" s="42">
        <v>45.22</v>
      </c>
      <c r="G639" s="16">
        <f t="shared" si="66"/>
        <v>45.22</v>
      </c>
      <c r="H639" s="17">
        <f t="shared" si="67"/>
        <v>180.88</v>
      </c>
    </row>
    <row r="640" spans="1:8" ht="25.5" x14ac:dyDescent="0.2">
      <c r="A640" s="14" t="s">
        <v>1944</v>
      </c>
      <c r="B640" s="15" t="s">
        <v>1170</v>
      </c>
      <c r="C640" s="22" t="s">
        <v>1171</v>
      </c>
      <c r="D640" s="17" t="s">
        <v>9</v>
      </c>
      <c r="E640" s="24">
        <v>4</v>
      </c>
      <c r="F640" s="42">
        <v>163.41999999999999</v>
      </c>
      <c r="G640" s="16">
        <f t="shared" si="66"/>
        <v>163.41999999999999</v>
      </c>
      <c r="H640" s="17">
        <f t="shared" si="67"/>
        <v>653.67999999999995</v>
      </c>
    </row>
    <row r="641" spans="1:8" ht="63.75" x14ac:dyDescent="0.2">
      <c r="A641" s="14" t="s">
        <v>1945</v>
      </c>
      <c r="B641" s="15" t="s">
        <v>1172</v>
      </c>
      <c r="C641" s="22" t="s">
        <v>1173</v>
      </c>
      <c r="D641" s="17" t="s">
        <v>9</v>
      </c>
      <c r="E641" s="24">
        <v>4</v>
      </c>
      <c r="F641" s="42">
        <v>2784.98</v>
      </c>
      <c r="G641" s="16">
        <f t="shared" si="66"/>
        <v>2784.98</v>
      </c>
      <c r="H641" s="17">
        <f t="shared" si="67"/>
        <v>11139.92</v>
      </c>
    </row>
    <row r="642" spans="1:8" ht="81" customHeight="1" x14ac:dyDescent="0.2">
      <c r="A642" s="14" t="s">
        <v>1946</v>
      </c>
      <c r="B642" s="15" t="s">
        <v>1174</v>
      </c>
      <c r="C642" s="55" t="s">
        <v>2073</v>
      </c>
      <c r="D642" s="17" t="s">
        <v>923</v>
      </c>
      <c r="E642" s="24" t="s">
        <v>580</v>
      </c>
      <c r="F642" s="42">
        <v>3467.86</v>
      </c>
      <c r="G642" s="16">
        <f t="shared" si="66"/>
        <v>3467.86</v>
      </c>
      <c r="H642" s="17">
        <f t="shared" si="67"/>
        <v>3467.86</v>
      </c>
    </row>
    <row r="643" spans="1:8" ht="38.25" x14ac:dyDescent="0.2">
      <c r="A643" s="14" t="s">
        <v>1947</v>
      </c>
      <c r="B643" s="15" t="s">
        <v>1175</v>
      </c>
      <c r="C643" s="22" t="s">
        <v>1176</v>
      </c>
      <c r="D643" s="17" t="s">
        <v>9</v>
      </c>
      <c r="E643" s="24" t="s">
        <v>580</v>
      </c>
      <c r="F643" s="42">
        <v>3768.39</v>
      </c>
      <c r="G643" s="16">
        <f t="shared" si="66"/>
        <v>3768.39</v>
      </c>
      <c r="H643" s="17">
        <f t="shared" si="67"/>
        <v>3768.39</v>
      </c>
    </row>
    <row r="644" spans="1:8" ht="25.5" x14ac:dyDescent="0.2">
      <c r="A644" s="14" t="s">
        <v>1948</v>
      </c>
      <c r="B644" s="15" t="s">
        <v>1177</v>
      </c>
      <c r="C644" s="22" t="s">
        <v>1178</v>
      </c>
      <c r="D644" s="17" t="s">
        <v>9</v>
      </c>
      <c r="E644" s="24">
        <v>2</v>
      </c>
      <c r="F644" s="42">
        <v>610.4</v>
      </c>
      <c r="G644" s="16">
        <f t="shared" si="66"/>
        <v>610.4</v>
      </c>
      <c r="H644" s="17">
        <f t="shared" si="67"/>
        <v>1220.8</v>
      </c>
    </row>
    <row r="645" spans="1:8" ht="25.5" x14ac:dyDescent="0.2">
      <c r="A645" s="14" t="s">
        <v>1949</v>
      </c>
      <c r="B645" s="15" t="s">
        <v>1179</v>
      </c>
      <c r="C645" s="22" t="s">
        <v>1180</v>
      </c>
      <c r="D645" s="17" t="s">
        <v>9</v>
      </c>
      <c r="E645" s="24">
        <v>5</v>
      </c>
      <c r="F645" s="42">
        <v>378.04</v>
      </c>
      <c r="G645" s="16">
        <f t="shared" si="66"/>
        <v>378.04</v>
      </c>
      <c r="H645" s="17">
        <f t="shared" si="67"/>
        <v>1890.2</v>
      </c>
    </row>
    <row r="646" spans="1:8" ht="51" x14ac:dyDescent="0.2">
      <c r="A646" s="14" t="s">
        <v>1950</v>
      </c>
      <c r="B646" s="15" t="s">
        <v>1181</v>
      </c>
      <c r="C646" s="22" t="s">
        <v>1182</v>
      </c>
      <c r="D646" s="17" t="s">
        <v>9</v>
      </c>
      <c r="E646" s="24">
        <v>10</v>
      </c>
      <c r="F646" s="42">
        <v>551.23</v>
      </c>
      <c r="G646" s="16">
        <f t="shared" si="66"/>
        <v>551.23</v>
      </c>
      <c r="H646" s="17">
        <f t="shared" si="67"/>
        <v>5512.3</v>
      </c>
    </row>
    <row r="647" spans="1:8" ht="38.25" x14ac:dyDescent="0.2">
      <c r="A647" s="14" t="s">
        <v>1951</v>
      </c>
      <c r="B647" s="15" t="s">
        <v>1183</v>
      </c>
      <c r="C647" s="22" t="s">
        <v>1184</v>
      </c>
      <c r="D647" s="17" t="s">
        <v>9</v>
      </c>
      <c r="E647" s="24">
        <v>20</v>
      </c>
      <c r="F647" s="42">
        <v>30.65</v>
      </c>
      <c r="G647" s="16">
        <f t="shared" si="66"/>
        <v>30.65</v>
      </c>
      <c r="H647" s="17">
        <f t="shared" si="67"/>
        <v>613</v>
      </c>
    </row>
    <row r="648" spans="1:8" ht="38.25" x14ac:dyDescent="0.2">
      <c r="A648" s="14" t="s">
        <v>1952</v>
      </c>
      <c r="B648" s="15">
        <v>37528</v>
      </c>
      <c r="C648" s="22" t="s">
        <v>1185</v>
      </c>
      <c r="D648" s="17" t="s">
        <v>9</v>
      </c>
      <c r="E648" s="24">
        <v>4</v>
      </c>
      <c r="F648" s="42">
        <v>657.24</v>
      </c>
      <c r="G648" s="16">
        <f t="shared" si="66"/>
        <v>657.24</v>
      </c>
      <c r="H648" s="17">
        <f t="shared" si="67"/>
        <v>2628.96</v>
      </c>
    </row>
    <row r="649" spans="1:8" ht="76.5" x14ac:dyDescent="0.2">
      <c r="A649" s="14" t="s">
        <v>1953</v>
      </c>
      <c r="B649" s="15" t="s">
        <v>1186</v>
      </c>
      <c r="C649" s="22" t="s">
        <v>1187</v>
      </c>
      <c r="D649" s="17" t="s">
        <v>31</v>
      </c>
      <c r="E649" s="24">
        <v>100</v>
      </c>
      <c r="F649" s="42">
        <v>37.82</v>
      </c>
      <c r="G649" s="16">
        <f t="shared" si="66"/>
        <v>37.82</v>
      </c>
      <c r="H649" s="17">
        <f t="shared" si="67"/>
        <v>3782</v>
      </c>
    </row>
    <row r="650" spans="1:8" ht="25.5" x14ac:dyDescent="0.2">
      <c r="A650" s="14" t="s">
        <v>1954</v>
      </c>
      <c r="B650" s="15" t="s">
        <v>1188</v>
      </c>
      <c r="C650" s="22" t="s">
        <v>1189</v>
      </c>
      <c r="D650" s="17" t="s">
        <v>1190</v>
      </c>
      <c r="E650" s="24">
        <v>5</v>
      </c>
      <c r="F650" s="42">
        <v>113.34</v>
      </c>
      <c r="G650" s="16">
        <f t="shared" si="66"/>
        <v>113.34</v>
      </c>
      <c r="H650" s="17">
        <f t="shared" si="67"/>
        <v>566.70000000000005</v>
      </c>
    </row>
    <row r="651" spans="1:8" ht="51" x14ac:dyDescent="0.2">
      <c r="A651" s="14" t="s">
        <v>1955</v>
      </c>
      <c r="B651" s="15" t="s">
        <v>1191</v>
      </c>
      <c r="C651" s="22" t="s">
        <v>1192</v>
      </c>
      <c r="D651" s="17" t="s">
        <v>9</v>
      </c>
      <c r="E651" s="24">
        <v>5</v>
      </c>
      <c r="F651" s="42">
        <v>237.65</v>
      </c>
      <c r="G651" s="16">
        <f t="shared" si="66"/>
        <v>237.65</v>
      </c>
      <c r="H651" s="17">
        <f t="shared" si="67"/>
        <v>1188.25</v>
      </c>
    </row>
    <row r="652" spans="1:8" ht="25.5" x14ac:dyDescent="0.2">
      <c r="A652" s="14" t="s">
        <v>1956</v>
      </c>
      <c r="B652" s="15" t="s">
        <v>1193</v>
      </c>
      <c r="C652" s="22" t="s">
        <v>1194</v>
      </c>
      <c r="D652" s="17" t="s">
        <v>9</v>
      </c>
      <c r="E652" s="24">
        <v>160</v>
      </c>
      <c r="F652" s="42">
        <v>13.89</v>
      </c>
      <c r="G652" s="16">
        <f t="shared" si="66"/>
        <v>13.89</v>
      </c>
      <c r="H652" s="17">
        <f t="shared" si="67"/>
        <v>2222.4</v>
      </c>
    </row>
    <row r="653" spans="1:8" ht="12.75" x14ac:dyDescent="0.2">
      <c r="A653" s="8"/>
      <c r="B653" s="9"/>
      <c r="C653" s="12" t="s">
        <v>1195</v>
      </c>
      <c r="D653" s="10"/>
      <c r="E653" s="10"/>
      <c r="F653" s="11"/>
      <c r="G653" s="11"/>
      <c r="H653" s="12"/>
    </row>
    <row r="654" spans="1:8" ht="38.25" x14ac:dyDescent="0.2">
      <c r="A654" s="14" t="s">
        <v>1957</v>
      </c>
      <c r="B654" s="15" t="s">
        <v>1196</v>
      </c>
      <c r="C654" s="22" t="s">
        <v>1197</v>
      </c>
      <c r="D654" s="17" t="s">
        <v>9</v>
      </c>
      <c r="E654" s="24">
        <v>1</v>
      </c>
      <c r="F654" s="42">
        <v>458.58</v>
      </c>
      <c r="G654" s="16">
        <f t="shared" ref="G654:G661" si="68">F654*(1-$G$731)</f>
        <v>458.58</v>
      </c>
      <c r="H654" s="17">
        <f t="shared" ref="H654:H661" si="69">G654*E654</f>
        <v>458.58</v>
      </c>
    </row>
    <row r="655" spans="1:8" ht="38.25" x14ac:dyDescent="0.2">
      <c r="A655" s="14" t="s">
        <v>1958</v>
      </c>
      <c r="B655" s="15" t="s">
        <v>1198</v>
      </c>
      <c r="C655" s="22" t="s">
        <v>1199</v>
      </c>
      <c r="D655" s="17" t="s">
        <v>9</v>
      </c>
      <c r="E655" s="24">
        <v>1</v>
      </c>
      <c r="F655" s="42">
        <v>1365.3</v>
      </c>
      <c r="G655" s="16">
        <f t="shared" si="68"/>
        <v>1365.3</v>
      </c>
      <c r="H655" s="17">
        <f t="shared" si="69"/>
        <v>1365.3</v>
      </c>
    </row>
    <row r="656" spans="1:8" ht="38.25" x14ac:dyDescent="0.2">
      <c r="A656" s="14" t="s">
        <v>1959</v>
      </c>
      <c r="B656" s="15" t="s">
        <v>1200</v>
      </c>
      <c r="C656" s="22" t="s">
        <v>1201</v>
      </c>
      <c r="D656" s="17" t="s">
        <v>31</v>
      </c>
      <c r="E656" s="24">
        <v>800</v>
      </c>
      <c r="F656" s="42">
        <v>13.42</v>
      </c>
      <c r="G656" s="16">
        <f t="shared" si="68"/>
        <v>13.42</v>
      </c>
      <c r="H656" s="17">
        <f t="shared" si="69"/>
        <v>10736</v>
      </c>
    </row>
    <row r="657" spans="1:8" ht="51" x14ac:dyDescent="0.2">
      <c r="A657" s="14" t="s">
        <v>1960</v>
      </c>
      <c r="B657" s="15" t="s">
        <v>1202</v>
      </c>
      <c r="C657" s="22" t="s">
        <v>1203</v>
      </c>
      <c r="D657" s="17" t="s">
        <v>923</v>
      </c>
      <c r="E657" s="24">
        <v>2</v>
      </c>
      <c r="F657" s="42">
        <v>3587.24</v>
      </c>
      <c r="G657" s="16">
        <f t="shared" si="68"/>
        <v>3587.24</v>
      </c>
      <c r="H657" s="17">
        <f t="shared" si="69"/>
        <v>7174.48</v>
      </c>
    </row>
    <row r="658" spans="1:8" ht="25.5" x14ac:dyDescent="0.2">
      <c r="A658" s="14" t="s">
        <v>1961</v>
      </c>
      <c r="B658" s="15" t="s">
        <v>1204</v>
      </c>
      <c r="C658" s="22" t="s">
        <v>1205</v>
      </c>
      <c r="D658" s="17" t="s">
        <v>9</v>
      </c>
      <c r="E658" s="24">
        <v>6</v>
      </c>
      <c r="F658" s="42">
        <v>293.75</v>
      </c>
      <c r="G658" s="16">
        <f t="shared" si="68"/>
        <v>293.75</v>
      </c>
      <c r="H658" s="17">
        <f t="shared" si="69"/>
        <v>1762.5</v>
      </c>
    </row>
    <row r="659" spans="1:8" ht="25.5" x14ac:dyDescent="0.2">
      <c r="A659" s="14" t="s">
        <v>1962</v>
      </c>
      <c r="B659" s="15" t="s">
        <v>1206</v>
      </c>
      <c r="C659" s="22" t="s">
        <v>1207</v>
      </c>
      <c r="D659" s="17" t="s">
        <v>9</v>
      </c>
      <c r="E659" s="24">
        <v>6</v>
      </c>
      <c r="F659" s="42">
        <v>125.94</v>
      </c>
      <c r="G659" s="16">
        <f t="shared" si="68"/>
        <v>125.94</v>
      </c>
      <c r="H659" s="17">
        <f t="shared" si="69"/>
        <v>755.64</v>
      </c>
    </row>
    <row r="660" spans="1:8" ht="51" x14ac:dyDescent="0.2">
      <c r="A660" s="14" t="s">
        <v>1963</v>
      </c>
      <c r="B660" s="15" t="s">
        <v>1208</v>
      </c>
      <c r="C660" s="22" t="s">
        <v>1209</v>
      </c>
      <c r="D660" s="17" t="s">
        <v>9</v>
      </c>
      <c r="E660" s="24">
        <v>6</v>
      </c>
      <c r="F660" s="42">
        <v>303.33999999999997</v>
      </c>
      <c r="G660" s="16">
        <f t="shared" si="68"/>
        <v>303.33999999999997</v>
      </c>
      <c r="H660" s="17">
        <f t="shared" si="69"/>
        <v>1820.04</v>
      </c>
    </row>
    <row r="661" spans="1:8" ht="38.25" x14ac:dyDescent="0.2">
      <c r="A661" s="14" t="s">
        <v>1964</v>
      </c>
      <c r="B661" s="15" t="s">
        <v>1210</v>
      </c>
      <c r="C661" s="22" t="s">
        <v>1211</v>
      </c>
      <c r="D661" s="17" t="s">
        <v>9</v>
      </c>
      <c r="E661" s="24">
        <v>6</v>
      </c>
      <c r="F661" s="42">
        <v>858.33</v>
      </c>
      <c r="G661" s="16">
        <f t="shared" si="68"/>
        <v>858.33</v>
      </c>
      <c r="H661" s="17">
        <f t="shared" si="69"/>
        <v>5149.9799999999996</v>
      </c>
    </row>
    <row r="662" spans="1:8" ht="12.75" x14ac:dyDescent="0.2">
      <c r="A662" s="8"/>
      <c r="B662" s="9"/>
      <c r="C662" s="12" t="s">
        <v>1212</v>
      </c>
      <c r="D662" s="10"/>
      <c r="E662" s="10"/>
      <c r="F662" s="11"/>
      <c r="G662" s="11"/>
      <c r="H662" s="12"/>
    </row>
    <row r="663" spans="1:8" ht="38.25" x14ac:dyDescent="0.2">
      <c r="A663" s="14" t="s">
        <v>1965</v>
      </c>
      <c r="B663" s="15" t="s">
        <v>1213</v>
      </c>
      <c r="C663" s="22" t="s">
        <v>1214</v>
      </c>
      <c r="D663" s="17" t="s">
        <v>31</v>
      </c>
      <c r="E663" s="24">
        <v>360</v>
      </c>
      <c r="F663" s="42">
        <v>55.32</v>
      </c>
      <c r="G663" s="16">
        <f t="shared" ref="G663:G668" si="70">F663*(1-$G$731)</f>
        <v>55.32</v>
      </c>
      <c r="H663" s="17">
        <f t="shared" ref="H663:H668" si="71">G663*E663</f>
        <v>19915.2</v>
      </c>
    </row>
    <row r="664" spans="1:8" ht="38.25" x14ac:dyDescent="0.2">
      <c r="A664" s="14" t="s">
        <v>1966</v>
      </c>
      <c r="B664" s="15" t="s">
        <v>1215</v>
      </c>
      <c r="C664" s="22" t="s">
        <v>1216</v>
      </c>
      <c r="D664" s="17" t="s">
        <v>1217</v>
      </c>
      <c r="E664" s="24">
        <v>10</v>
      </c>
      <c r="F664" s="42">
        <v>567.95000000000005</v>
      </c>
      <c r="G664" s="16">
        <f t="shared" si="70"/>
        <v>567.95000000000005</v>
      </c>
      <c r="H664" s="17">
        <f t="shared" si="71"/>
        <v>5679.5</v>
      </c>
    </row>
    <row r="665" spans="1:8" ht="38.25" x14ac:dyDescent="0.2">
      <c r="A665" s="14" t="s">
        <v>1967</v>
      </c>
      <c r="B665" s="15" t="s">
        <v>1218</v>
      </c>
      <c r="C665" s="22" t="s">
        <v>1219</v>
      </c>
      <c r="D665" s="17" t="s">
        <v>9</v>
      </c>
      <c r="E665" s="24">
        <v>10</v>
      </c>
      <c r="F665" s="42">
        <v>185.43</v>
      </c>
      <c r="G665" s="16">
        <f t="shared" si="70"/>
        <v>185.43</v>
      </c>
      <c r="H665" s="17">
        <f t="shared" si="71"/>
        <v>1854.3</v>
      </c>
    </row>
    <row r="666" spans="1:8" ht="25.5" x14ac:dyDescent="0.2">
      <c r="A666" s="14" t="s">
        <v>1968</v>
      </c>
      <c r="B666" s="15">
        <v>97062</v>
      </c>
      <c r="C666" s="22" t="s">
        <v>1220</v>
      </c>
      <c r="D666" s="17" t="s">
        <v>2077</v>
      </c>
      <c r="E666" s="24">
        <v>500</v>
      </c>
      <c r="F666" s="42">
        <v>9</v>
      </c>
      <c r="G666" s="16">
        <f t="shared" si="70"/>
        <v>9</v>
      </c>
      <c r="H666" s="17">
        <f t="shared" si="71"/>
        <v>4500</v>
      </c>
    </row>
    <row r="667" spans="1:8" ht="51" x14ac:dyDescent="0.2">
      <c r="A667" s="14" t="s">
        <v>1969</v>
      </c>
      <c r="B667" s="15">
        <v>97063</v>
      </c>
      <c r="C667" s="22" t="s">
        <v>1221</v>
      </c>
      <c r="D667" s="17" t="s">
        <v>2077</v>
      </c>
      <c r="E667" s="24">
        <v>500</v>
      </c>
      <c r="F667" s="42">
        <v>16.32</v>
      </c>
      <c r="G667" s="16">
        <f t="shared" si="70"/>
        <v>16.32</v>
      </c>
      <c r="H667" s="17">
        <f t="shared" si="71"/>
        <v>8160</v>
      </c>
    </row>
    <row r="668" spans="1:8" ht="25.5" x14ac:dyDescent="0.2">
      <c r="A668" s="14" t="s">
        <v>1970</v>
      </c>
      <c r="B668" s="15" t="s">
        <v>1222</v>
      </c>
      <c r="C668" s="22" t="s">
        <v>1223</v>
      </c>
      <c r="D668" s="17" t="s">
        <v>2077</v>
      </c>
      <c r="E668" s="24">
        <v>500</v>
      </c>
      <c r="F668" s="42">
        <v>17.350000000000001</v>
      </c>
      <c r="G668" s="16">
        <f t="shared" si="70"/>
        <v>17.350000000000001</v>
      </c>
      <c r="H668" s="17">
        <f t="shared" si="71"/>
        <v>8675</v>
      </c>
    </row>
    <row r="669" spans="1:8" ht="12.75" x14ac:dyDescent="0.2">
      <c r="A669" s="8"/>
      <c r="B669" s="9"/>
      <c r="C669" s="12" t="s">
        <v>1224</v>
      </c>
      <c r="D669" s="10"/>
      <c r="E669" s="10"/>
      <c r="F669" s="11"/>
      <c r="G669" s="11"/>
      <c r="H669" s="12"/>
    </row>
    <row r="670" spans="1:8" ht="38.25" x14ac:dyDescent="0.2">
      <c r="A670" s="14" t="s">
        <v>1971</v>
      </c>
      <c r="B670" s="15" t="s">
        <v>1225</v>
      </c>
      <c r="C670" s="22" t="s">
        <v>1226</v>
      </c>
      <c r="D670" s="17" t="s">
        <v>31</v>
      </c>
      <c r="E670" s="24">
        <v>30</v>
      </c>
      <c r="F670" s="42">
        <v>252.69</v>
      </c>
      <c r="G670" s="16">
        <f t="shared" ref="G670:G677" si="72">F670*(1-$G$731)</f>
        <v>252.69</v>
      </c>
      <c r="H670" s="17">
        <f t="shared" ref="H670:H677" si="73">G670*E670</f>
        <v>7580.7</v>
      </c>
    </row>
    <row r="671" spans="1:8" ht="25.5" x14ac:dyDescent="0.2">
      <c r="A671" s="14" t="s">
        <v>1972</v>
      </c>
      <c r="B671" s="15" t="s">
        <v>1227</v>
      </c>
      <c r="C671" s="22" t="s">
        <v>1228</v>
      </c>
      <c r="D671" s="17" t="s">
        <v>31</v>
      </c>
      <c r="E671" s="24">
        <v>15</v>
      </c>
      <c r="F671" s="42">
        <v>260.60000000000002</v>
      </c>
      <c r="G671" s="16">
        <f t="shared" si="72"/>
        <v>260.60000000000002</v>
      </c>
      <c r="H671" s="17">
        <f t="shared" si="73"/>
        <v>3909</v>
      </c>
    </row>
    <row r="672" spans="1:8" ht="51" x14ac:dyDescent="0.2">
      <c r="A672" s="14" t="s">
        <v>1973</v>
      </c>
      <c r="B672" s="15" t="s">
        <v>1229</v>
      </c>
      <c r="C672" s="22" t="s">
        <v>1230</v>
      </c>
      <c r="D672" s="17" t="s">
        <v>31</v>
      </c>
      <c r="E672" s="24">
        <v>25</v>
      </c>
      <c r="F672" s="42">
        <v>709.51</v>
      </c>
      <c r="G672" s="16">
        <f t="shared" si="72"/>
        <v>709.51</v>
      </c>
      <c r="H672" s="17">
        <f t="shared" si="73"/>
        <v>17737.75</v>
      </c>
    </row>
    <row r="673" spans="1:8" ht="38.25" x14ac:dyDescent="0.2">
      <c r="A673" s="14" t="s">
        <v>1974</v>
      </c>
      <c r="B673" s="15" t="s">
        <v>1231</v>
      </c>
      <c r="C673" s="22" t="s">
        <v>1232</v>
      </c>
      <c r="D673" s="17" t="s">
        <v>31</v>
      </c>
      <c r="E673" s="24">
        <v>60</v>
      </c>
      <c r="F673" s="42">
        <v>494.25</v>
      </c>
      <c r="G673" s="16">
        <f t="shared" si="72"/>
        <v>494.25</v>
      </c>
      <c r="H673" s="17">
        <f t="shared" si="73"/>
        <v>29655</v>
      </c>
    </row>
    <row r="674" spans="1:8" ht="25.5" x14ac:dyDescent="0.2">
      <c r="A674" s="14" t="s">
        <v>1975</v>
      </c>
      <c r="B674" s="15" t="s">
        <v>1233</v>
      </c>
      <c r="C674" s="22" t="s">
        <v>1234</v>
      </c>
      <c r="D674" s="17" t="s">
        <v>31</v>
      </c>
      <c r="E674" s="24">
        <v>60</v>
      </c>
      <c r="F674" s="42">
        <v>76.02</v>
      </c>
      <c r="G674" s="16">
        <f t="shared" si="72"/>
        <v>76.02</v>
      </c>
      <c r="H674" s="17">
        <f t="shared" si="73"/>
        <v>4561.2</v>
      </c>
    </row>
    <row r="675" spans="1:8" ht="25.5" x14ac:dyDescent="0.2">
      <c r="A675" s="14" t="s">
        <v>1976</v>
      </c>
      <c r="B675" s="15" t="s">
        <v>1235</v>
      </c>
      <c r="C675" s="22" t="s">
        <v>1236</v>
      </c>
      <c r="D675" s="17" t="s">
        <v>31</v>
      </c>
      <c r="E675" s="24">
        <v>20</v>
      </c>
      <c r="F675" s="42">
        <v>83.29</v>
      </c>
      <c r="G675" s="16">
        <f t="shared" si="72"/>
        <v>83.29</v>
      </c>
      <c r="H675" s="17">
        <f t="shared" si="73"/>
        <v>1665.8</v>
      </c>
    </row>
    <row r="676" spans="1:8" ht="25.5" x14ac:dyDescent="0.2">
      <c r="A676" s="14" t="s">
        <v>1977</v>
      </c>
      <c r="B676" s="15" t="s">
        <v>1237</v>
      </c>
      <c r="C676" s="22" t="s">
        <v>1238</v>
      </c>
      <c r="D676" s="17" t="s">
        <v>31</v>
      </c>
      <c r="E676" s="24">
        <v>15</v>
      </c>
      <c r="F676" s="42">
        <v>857.38</v>
      </c>
      <c r="G676" s="16">
        <f t="shared" si="72"/>
        <v>857.38</v>
      </c>
      <c r="H676" s="17">
        <f t="shared" si="73"/>
        <v>12860.7</v>
      </c>
    </row>
    <row r="677" spans="1:8" ht="25.5" x14ac:dyDescent="0.2">
      <c r="A677" s="14" t="s">
        <v>1978</v>
      </c>
      <c r="B677" s="15" t="s">
        <v>1239</v>
      </c>
      <c r="C677" s="22" t="s">
        <v>1240</v>
      </c>
      <c r="D677" s="17" t="s">
        <v>31</v>
      </c>
      <c r="E677" s="24">
        <v>40</v>
      </c>
      <c r="F677" s="42">
        <v>1503.01</v>
      </c>
      <c r="G677" s="16">
        <f t="shared" si="72"/>
        <v>1503.01</v>
      </c>
      <c r="H677" s="17">
        <f t="shared" si="73"/>
        <v>60120.4</v>
      </c>
    </row>
    <row r="678" spans="1:8" ht="12.75" x14ac:dyDescent="0.2">
      <c r="A678" s="8"/>
      <c r="B678" s="9"/>
      <c r="C678" s="12" t="s">
        <v>1241</v>
      </c>
      <c r="D678" s="10"/>
      <c r="E678" s="10"/>
      <c r="F678" s="11"/>
      <c r="G678" s="11"/>
      <c r="H678" s="12"/>
    </row>
    <row r="679" spans="1:8" ht="38.25" x14ac:dyDescent="0.2">
      <c r="A679" s="14" t="s">
        <v>1979</v>
      </c>
      <c r="B679" s="15" t="s">
        <v>1242</v>
      </c>
      <c r="C679" s="22" t="s">
        <v>1243</v>
      </c>
      <c r="D679" s="17" t="s">
        <v>12</v>
      </c>
      <c r="E679" s="24">
        <v>4</v>
      </c>
      <c r="F679" s="42">
        <v>1131.75</v>
      </c>
      <c r="G679" s="16">
        <f t="shared" ref="G679:G684" si="74">F679*(1-$G$731)</f>
        <v>1131.75</v>
      </c>
      <c r="H679" s="17">
        <f t="shared" ref="H679:H684" si="75">G679*E679</f>
        <v>4527</v>
      </c>
    </row>
    <row r="680" spans="1:8" ht="25.5" x14ac:dyDescent="0.2">
      <c r="A680" s="14" t="s">
        <v>1980</v>
      </c>
      <c r="B680" s="15" t="s">
        <v>1244</v>
      </c>
      <c r="C680" s="22" t="s">
        <v>1245</v>
      </c>
      <c r="D680" s="17" t="s">
        <v>12</v>
      </c>
      <c r="E680" s="24">
        <v>100</v>
      </c>
      <c r="F680" s="42">
        <v>36.82</v>
      </c>
      <c r="G680" s="16">
        <f t="shared" si="74"/>
        <v>36.82</v>
      </c>
      <c r="H680" s="17">
        <f t="shared" si="75"/>
        <v>3682</v>
      </c>
    </row>
    <row r="681" spans="1:8" ht="63.75" x14ac:dyDescent="0.2">
      <c r="A681" s="14" t="s">
        <v>1981</v>
      </c>
      <c r="B681" s="15" t="s">
        <v>1246</v>
      </c>
      <c r="C681" s="22" t="s">
        <v>1247</v>
      </c>
      <c r="D681" s="17" t="s">
        <v>12</v>
      </c>
      <c r="E681" s="24">
        <v>20</v>
      </c>
      <c r="F681" s="42">
        <v>897.07</v>
      </c>
      <c r="G681" s="16">
        <f t="shared" si="74"/>
        <v>897.07</v>
      </c>
      <c r="H681" s="17">
        <f t="shared" si="75"/>
        <v>17941.400000000001</v>
      </c>
    </row>
    <row r="682" spans="1:8" ht="25.5" x14ac:dyDescent="0.2">
      <c r="A682" s="14" t="s">
        <v>1982</v>
      </c>
      <c r="B682" s="15" t="s">
        <v>1248</v>
      </c>
      <c r="C682" s="22" t="s">
        <v>1249</v>
      </c>
      <c r="D682" s="17" t="s">
        <v>12</v>
      </c>
      <c r="E682" s="24">
        <v>150</v>
      </c>
      <c r="F682" s="42">
        <v>292.91000000000003</v>
      </c>
      <c r="G682" s="16">
        <f t="shared" si="74"/>
        <v>292.91000000000003</v>
      </c>
      <c r="H682" s="17">
        <f t="shared" si="75"/>
        <v>43936.5</v>
      </c>
    </row>
    <row r="683" spans="1:8" ht="25.5" x14ac:dyDescent="0.2">
      <c r="A683" s="14" t="s">
        <v>1983</v>
      </c>
      <c r="B683" s="15" t="s">
        <v>1250</v>
      </c>
      <c r="C683" s="22" t="s">
        <v>1251</v>
      </c>
      <c r="D683" s="17" t="s">
        <v>12</v>
      </c>
      <c r="E683" s="24">
        <v>20</v>
      </c>
      <c r="F683" s="42">
        <v>106.17</v>
      </c>
      <c r="G683" s="16">
        <f t="shared" si="74"/>
        <v>106.17</v>
      </c>
      <c r="H683" s="17">
        <f t="shared" si="75"/>
        <v>2123.4</v>
      </c>
    </row>
    <row r="684" spans="1:8" ht="25.5" x14ac:dyDescent="0.2">
      <c r="A684" s="14" t="s">
        <v>1984</v>
      </c>
      <c r="B684" s="15" t="s">
        <v>1252</v>
      </c>
      <c r="C684" s="22" t="s">
        <v>1253</v>
      </c>
      <c r="D684" s="17" t="s">
        <v>12</v>
      </c>
      <c r="E684" s="24">
        <v>15</v>
      </c>
      <c r="F684" s="42">
        <v>873.01</v>
      </c>
      <c r="G684" s="16">
        <f t="shared" si="74"/>
        <v>873.01</v>
      </c>
      <c r="H684" s="17">
        <f t="shared" si="75"/>
        <v>13095.15</v>
      </c>
    </row>
    <row r="685" spans="1:8" ht="12.75" x14ac:dyDescent="0.2">
      <c r="A685" s="8"/>
      <c r="B685" s="9"/>
      <c r="C685" s="12" t="s">
        <v>1254</v>
      </c>
      <c r="D685" s="10"/>
      <c r="E685" s="10"/>
      <c r="F685" s="11"/>
      <c r="G685" s="11"/>
      <c r="H685" s="12"/>
    </row>
    <row r="686" spans="1:8" ht="25.5" x14ac:dyDescent="0.2">
      <c r="A686" s="14" t="s">
        <v>1985</v>
      </c>
      <c r="B686" s="15" t="s">
        <v>1255</v>
      </c>
      <c r="C686" s="22" t="s">
        <v>1256</v>
      </c>
      <c r="D686" s="17" t="s">
        <v>12</v>
      </c>
      <c r="E686" s="24">
        <v>780</v>
      </c>
      <c r="F686" s="42">
        <v>13.22</v>
      </c>
      <c r="G686" s="16">
        <f t="shared" ref="G686:G693" si="76">F686*(1-$G$731)</f>
        <v>13.22</v>
      </c>
      <c r="H686" s="17">
        <f t="shared" ref="H686:H693" si="77">G686*E686</f>
        <v>10311.6</v>
      </c>
    </row>
    <row r="687" spans="1:8" ht="25.5" x14ac:dyDescent="0.2">
      <c r="A687" s="14" t="s">
        <v>1986</v>
      </c>
      <c r="B687" s="15" t="s">
        <v>1257</v>
      </c>
      <c r="C687" s="22" t="s">
        <v>1258</v>
      </c>
      <c r="D687" s="17" t="s">
        <v>12</v>
      </c>
      <c r="E687" s="24">
        <v>900</v>
      </c>
      <c r="F687" s="42">
        <v>17.170000000000002</v>
      </c>
      <c r="G687" s="16">
        <f t="shared" si="76"/>
        <v>17.170000000000002</v>
      </c>
      <c r="H687" s="17">
        <f t="shared" si="77"/>
        <v>15453</v>
      </c>
    </row>
    <row r="688" spans="1:8" ht="25.5" x14ac:dyDescent="0.2">
      <c r="A688" s="14" t="s">
        <v>1987</v>
      </c>
      <c r="B688" s="15" t="s">
        <v>1259</v>
      </c>
      <c r="C688" s="22" t="s">
        <v>1260</v>
      </c>
      <c r="D688" s="17" t="s">
        <v>12</v>
      </c>
      <c r="E688" s="24">
        <v>2500</v>
      </c>
      <c r="F688" s="42">
        <v>2.97</v>
      </c>
      <c r="G688" s="16">
        <f t="shared" si="76"/>
        <v>2.97</v>
      </c>
      <c r="H688" s="17">
        <f t="shared" si="77"/>
        <v>7425</v>
      </c>
    </row>
    <row r="689" spans="1:8" ht="25.5" x14ac:dyDescent="0.2">
      <c r="A689" s="14" t="s">
        <v>1988</v>
      </c>
      <c r="B689" s="15" t="s">
        <v>1261</v>
      </c>
      <c r="C689" s="22" t="s">
        <v>1262</v>
      </c>
      <c r="D689" s="17" t="s">
        <v>12</v>
      </c>
      <c r="E689" s="24">
        <f>250*6</f>
        <v>1500</v>
      </c>
      <c r="F689" s="42">
        <v>2.37</v>
      </c>
      <c r="G689" s="16">
        <f t="shared" si="76"/>
        <v>2.37</v>
      </c>
      <c r="H689" s="17">
        <f t="shared" si="77"/>
        <v>3555</v>
      </c>
    </row>
    <row r="690" spans="1:8" ht="25.5" x14ac:dyDescent="0.2">
      <c r="A690" s="14" t="s">
        <v>1989</v>
      </c>
      <c r="B690" s="15" t="s">
        <v>1263</v>
      </c>
      <c r="C690" s="22" t="s">
        <v>1264</v>
      </c>
      <c r="D690" s="17" t="s">
        <v>12</v>
      </c>
      <c r="E690" s="24">
        <v>2200</v>
      </c>
      <c r="F690" s="42">
        <v>5.62</v>
      </c>
      <c r="G690" s="16">
        <f t="shared" si="76"/>
        <v>5.62</v>
      </c>
      <c r="H690" s="17">
        <f t="shared" si="77"/>
        <v>12364</v>
      </c>
    </row>
    <row r="691" spans="1:8" ht="25.5" x14ac:dyDescent="0.2">
      <c r="A691" s="14" t="s">
        <v>1990</v>
      </c>
      <c r="B691" s="15" t="s">
        <v>1265</v>
      </c>
      <c r="C691" s="22" t="s">
        <v>1266</v>
      </c>
      <c r="D691" s="17" t="s">
        <v>31</v>
      </c>
      <c r="E691" s="24">
        <v>350</v>
      </c>
      <c r="F691" s="42">
        <v>19.059999999999999</v>
      </c>
      <c r="G691" s="16">
        <f t="shared" si="76"/>
        <v>19.059999999999999</v>
      </c>
      <c r="H691" s="17">
        <f t="shared" si="77"/>
        <v>6671</v>
      </c>
    </row>
    <row r="692" spans="1:8" ht="25.5" x14ac:dyDescent="0.2">
      <c r="A692" s="14" t="s">
        <v>1991</v>
      </c>
      <c r="B692" s="15" t="s">
        <v>1267</v>
      </c>
      <c r="C692" s="22" t="s">
        <v>1268</v>
      </c>
      <c r="D692" s="17" t="s">
        <v>9</v>
      </c>
      <c r="E692" s="24">
        <v>25</v>
      </c>
      <c r="F692" s="42">
        <v>99.19</v>
      </c>
      <c r="G692" s="16">
        <f t="shared" si="76"/>
        <v>99.19</v>
      </c>
      <c r="H692" s="17">
        <f t="shared" si="77"/>
        <v>2479.75</v>
      </c>
    </row>
    <row r="693" spans="1:8" ht="25.5" x14ac:dyDescent="0.2">
      <c r="A693" s="14" t="s">
        <v>1992</v>
      </c>
      <c r="B693" s="15" t="s">
        <v>1269</v>
      </c>
      <c r="C693" s="22" t="s">
        <v>1270</v>
      </c>
      <c r="D693" s="17" t="s">
        <v>9</v>
      </c>
      <c r="E693" s="24">
        <v>80</v>
      </c>
      <c r="F693" s="42">
        <v>33.06</v>
      </c>
      <c r="G693" s="16">
        <f t="shared" si="76"/>
        <v>33.06</v>
      </c>
      <c r="H693" s="17">
        <f t="shared" si="77"/>
        <v>2644.8</v>
      </c>
    </row>
    <row r="694" spans="1:8" ht="12.75" x14ac:dyDescent="0.2">
      <c r="A694" s="8"/>
      <c r="B694" s="9"/>
      <c r="C694" s="12" t="s">
        <v>1271</v>
      </c>
      <c r="D694" s="10"/>
      <c r="E694" s="10"/>
      <c r="F694" s="11"/>
      <c r="G694" s="11"/>
      <c r="H694" s="12"/>
    </row>
    <row r="695" spans="1:8" ht="25.5" x14ac:dyDescent="0.2">
      <c r="A695" s="14" t="s">
        <v>1993</v>
      </c>
      <c r="B695" s="15" t="s">
        <v>1272</v>
      </c>
      <c r="C695" s="22" t="s">
        <v>1273</v>
      </c>
      <c r="D695" s="17" t="s">
        <v>24</v>
      </c>
      <c r="E695" s="24">
        <v>900</v>
      </c>
      <c r="F695" s="42">
        <v>164.38</v>
      </c>
      <c r="G695" s="16">
        <f t="shared" ref="G695:G700" si="78">F695*(1-$G$731)</f>
        <v>164.38</v>
      </c>
      <c r="H695" s="17">
        <f t="shared" ref="H695:H700" si="79">G695*E695</f>
        <v>147942</v>
      </c>
    </row>
    <row r="696" spans="1:8" ht="25.5" x14ac:dyDescent="0.2">
      <c r="A696" s="14" t="s">
        <v>1994</v>
      </c>
      <c r="B696" s="15" t="s">
        <v>1274</v>
      </c>
      <c r="C696" s="22" t="s">
        <v>1275</v>
      </c>
      <c r="D696" s="17" t="s">
        <v>9</v>
      </c>
      <c r="E696" s="24">
        <v>8</v>
      </c>
      <c r="F696" s="42">
        <v>3710.03</v>
      </c>
      <c r="G696" s="16">
        <f t="shared" si="78"/>
        <v>3710.03</v>
      </c>
      <c r="H696" s="17">
        <f t="shared" si="79"/>
        <v>29680.240000000002</v>
      </c>
    </row>
    <row r="697" spans="1:8" ht="25.5" x14ac:dyDescent="0.2">
      <c r="A697" s="14" t="s">
        <v>1995</v>
      </c>
      <c r="B697" s="15" t="s">
        <v>1276</v>
      </c>
      <c r="C697" s="22" t="s">
        <v>1277</v>
      </c>
      <c r="D697" s="17" t="s">
        <v>24</v>
      </c>
      <c r="E697" s="24">
        <v>360</v>
      </c>
      <c r="F697" s="42">
        <v>160.69</v>
      </c>
      <c r="G697" s="16">
        <f t="shared" si="78"/>
        <v>160.69</v>
      </c>
      <c r="H697" s="17">
        <f t="shared" si="79"/>
        <v>57848.4</v>
      </c>
    </row>
    <row r="698" spans="1:8" ht="25.5" x14ac:dyDescent="0.2">
      <c r="A698" s="14" t="s">
        <v>1996</v>
      </c>
      <c r="B698" s="15" t="s">
        <v>1278</v>
      </c>
      <c r="C698" s="22" t="s">
        <v>1279</v>
      </c>
      <c r="D698" s="17" t="s">
        <v>24</v>
      </c>
      <c r="E698" s="24">
        <v>360</v>
      </c>
      <c r="F698" s="42">
        <v>145.06</v>
      </c>
      <c r="G698" s="16">
        <f t="shared" si="78"/>
        <v>145.06</v>
      </c>
      <c r="H698" s="17">
        <f t="shared" si="79"/>
        <v>52221.599999999999</v>
      </c>
    </row>
    <row r="699" spans="1:8" ht="25.5" x14ac:dyDescent="0.2">
      <c r="A699" s="14" t="s">
        <v>1997</v>
      </c>
      <c r="B699" s="15" t="s">
        <v>1280</v>
      </c>
      <c r="C699" s="22" t="s">
        <v>1281</v>
      </c>
      <c r="D699" s="17" t="s">
        <v>24</v>
      </c>
      <c r="E699" s="24">
        <v>450</v>
      </c>
      <c r="F699" s="42">
        <v>46.86</v>
      </c>
      <c r="G699" s="16">
        <f t="shared" si="78"/>
        <v>46.86</v>
      </c>
      <c r="H699" s="17">
        <f t="shared" si="79"/>
        <v>21087</v>
      </c>
    </row>
    <row r="700" spans="1:8" ht="25.5" x14ac:dyDescent="0.2">
      <c r="A700" s="14" t="s">
        <v>1998</v>
      </c>
      <c r="B700" s="15">
        <v>100309</v>
      </c>
      <c r="C700" s="22" t="s">
        <v>1282</v>
      </c>
      <c r="D700" s="17" t="s">
        <v>24</v>
      </c>
      <c r="E700" s="24">
        <v>200</v>
      </c>
      <c r="F700" s="42">
        <v>46.49</v>
      </c>
      <c r="G700" s="16">
        <f t="shared" si="78"/>
        <v>46.49</v>
      </c>
      <c r="H700" s="17">
        <f t="shared" si="79"/>
        <v>9298</v>
      </c>
    </row>
    <row r="701" spans="1:8" ht="12.75" x14ac:dyDescent="0.2">
      <c r="A701" s="8"/>
      <c r="B701" s="9"/>
      <c r="C701" s="12" t="s">
        <v>1283</v>
      </c>
      <c r="D701" s="10"/>
      <c r="E701" s="10"/>
      <c r="F701" s="11"/>
      <c r="G701" s="11"/>
      <c r="H701" s="12"/>
    </row>
    <row r="702" spans="1:8" ht="25.5" x14ac:dyDescent="0.2">
      <c r="A702" s="14" t="s">
        <v>1999</v>
      </c>
      <c r="B702" s="15" t="s">
        <v>1284</v>
      </c>
      <c r="C702" s="22" t="s">
        <v>1285</v>
      </c>
      <c r="D702" s="17" t="s">
        <v>12</v>
      </c>
      <c r="E702" s="24">
        <v>60</v>
      </c>
      <c r="F702" s="42">
        <v>151.79</v>
      </c>
      <c r="G702" s="16">
        <f t="shared" ref="G702:G710" si="80">F702*(1-$G$731)</f>
        <v>151.79</v>
      </c>
      <c r="H702" s="17">
        <f t="shared" ref="H702:H710" si="81">G702*E702</f>
        <v>9107.4</v>
      </c>
    </row>
    <row r="703" spans="1:8" ht="38.25" x14ac:dyDescent="0.2">
      <c r="A703" s="14" t="s">
        <v>2000</v>
      </c>
      <c r="B703" s="15" t="s">
        <v>1286</v>
      </c>
      <c r="C703" s="22" t="s">
        <v>1287</v>
      </c>
      <c r="D703" s="17" t="s">
        <v>12</v>
      </c>
      <c r="E703" s="24">
        <v>50</v>
      </c>
      <c r="F703" s="42">
        <v>237.47</v>
      </c>
      <c r="G703" s="16">
        <f t="shared" si="80"/>
        <v>237.47</v>
      </c>
      <c r="H703" s="17">
        <f t="shared" si="81"/>
        <v>11873.5</v>
      </c>
    </row>
    <row r="704" spans="1:8" ht="38.25" x14ac:dyDescent="0.2">
      <c r="A704" s="14" t="s">
        <v>2001</v>
      </c>
      <c r="B704" s="15" t="s">
        <v>1288</v>
      </c>
      <c r="C704" s="22" t="s">
        <v>1289</v>
      </c>
      <c r="D704" s="17" t="s">
        <v>31</v>
      </c>
      <c r="E704" s="24">
        <v>450</v>
      </c>
      <c r="F704" s="42">
        <v>132.46</v>
      </c>
      <c r="G704" s="16">
        <f t="shared" si="80"/>
        <v>132.46</v>
      </c>
      <c r="H704" s="17">
        <f t="shared" si="81"/>
        <v>59607</v>
      </c>
    </row>
    <row r="705" spans="1:8" ht="38.25" x14ac:dyDescent="0.2">
      <c r="A705" s="14" t="s">
        <v>2002</v>
      </c>
      <c r="B705" s="15" t="s">
        <v>1290</v>
      </c>
      <c r="C705" s="22" t="s">
        <v>1291</v>
      </c>
      <c r="D705" s="17" t="s">
        <v>31</v>
      </c>
      <c r="E705" s="24">
        <v>50</v>
      </c>
      <c r="F705" s="42">
        <v>86.82</v>
      </c>
      <c r="G705" s="16">
        <f t="shared" si="80"/>
        <v>86.82</v>
      </c>
      <c r="H705" s="17">
        <f t="shared" si="81"/>
        <v>4341</v>
      </c>
    </row>
    <row r="706" spans="1:8" ht="25.5" x14ac:dyDescent="0.2">
      <c r="A706" s="14" t="s">
        <v>2003</v>
      </c>
      <c r="B706" s="15" t="s">
        <v>1292</v>
      </c>
      <c r="C706" s="22" t="s">
        <v>1293</v>
      </c>
      <c r="D706" s="17" t="s">
        <v>31</v>
      </c>
      <c r="E706" s="24">
        <v>300</v>
      </c>
      <c r="F706" s="42">
        <v>17.45</v>
      </c>
      <c r="G706" s="16">
        <f t="shared" si="80"/>
        <v>17.45</v>
      </c>
      <c r="H706" s="17">
        <f t="shared" si="81"/>
        <v>5235</v>
      </c>
    </row>
    <row r="707" spans="1:8" ht="25.5" x14ac:dyDescent="0.2">
      <c r="A707" s="14" t="s">
        <v>2004</v>
      </c>
      <c r="B707" s="15" t="s">
        <v>1294</v>
      </c>
      <c r="C707" s="22" t="s">
        <v>1295</v>
      </c>
      <c r="D707" s="17" t="s">
        <v>12</v>
      </c>
      <c r="E707" s="24">
        <v>200</v>
      </c>
      <c r="F707" s="42">
        <v>243.45</v>
      </c>
      <c r="G707" s="16">
        <f t="shared" si="80"/>
        <v>243.45</v>
      </c>
      <c r="H707" s="17">
        <f t="shared" si="81"/>
        <v>48690</v>
      </c>
    </row>
    <row r="708" spans="1:8" ht="51" x14ac:dyDescent="0.2">
      <c r="A708" s="14" t="s">
        <v>2005</v>
      </c>
      <c r="B708" s="15" t="s">
        <v>1296</v>
      </c>
      <c r="C708" s="22" t="s">
        <v>1297</v>
      </c>
      <c r="D708" s="17" t="s">
        <v>12</v>
      </c>
      <c r="E708" s="24">
        <v>200</v>
      </c>
      <c r="F708" s="42">
        <v>469.34</v>
      </c>
      <c r="G708" s="16">
        <f t="shared" si="80"/>
        <v>469.34</v>
      </c>
      <c r="H708" s="17">
        <f t="shared" si="81"/>
        <v>93868</v>
      </c>
    </row>
    <row r="709" spans="1:8" ht="25.5" x14ac:dyDescent="0.2">
      <c r="A709" s="14" t="s">
        <v>2006</v>
      </c>
      <c r="B709" s="15" t="s">
        <v>1298</v>
      </c>
      <c r="C709" s="22" t="s">
        <v>1299</v>
      </c>
      <c r="D709" s="17" t="s">
        <v>31</v>
      </c>
      <c r="E709" s="24">
        <v>40</v>
      </c>
      <c r="F709" s="42">
        <v>136.97</v>
      </c>
      <c r="G709" s="16">
        <f t="shared" si="80"/>
        <v>136.97</v>
      </c>
      <c r="H709" s="17">
        <f t="shared" si="81"/>
        <v>5478.8</v>
      </c>
    </row>
    <row r="710" spans="1:8" ht="25.5" x14ac:dyDescent="0.2">
      <c r="A710" s="14" t="s">
        <v>2007</v>
      </c>
      <c r="B710" s="15" t="s">
        <v>1300</v>
      </c>
      <c r="C710" s="22" t="s">
        <v>1301</v>
      </c>
      <c r="D710" s="17" t="s">
        <v>31</v>
      </c>
      <c r="E710" s="24">
        <v>50</v>
      </c>
      <c r="F710" s="42">
        <v>98.27</v>
      </c>
      <c r="G710" s="16">
        <f t="shared" si="80"/>
        <v>98.27</v>
      </c>
      <c r="H710" s="17">
        <f t="shared" si="81"/>
        <v>4913.5</v>
      </c>
    </row>
    <row r="711" spans="1:8" ht="12.75" x14ac:dyDescent="0.2">
      <c r="A711" s="8"/>
      <c r="B711" s="9"/>
      <c r="C711" s="12" t="s">
        <v>1302</v>
      </c>
      <c r="D711" s="10"/>
      <c r="E711" s="10"/>
      <c r="F711" s="11"/>
      <c r="G711" s="11"/>
      <c r="H711" s="12"/>
    </row>
    <row r="712" spans="1:8" ht="25.5" x14ac:dyDescent="0.2">
      <c r="A712" s="14" t="s">
        <v>2008</v>
      </c>
      <c r="B712" s="15" t="s">
        <v>1303</v>
      </c>
      <c r="C712" s="22" t="s">
        <v>1304</v>
      </c>
      <c r="D712" s="17" t="s">
        <v>31</v>
      </c>
      <c r="E712" s="24">
        <v>500</v>
      </c>
      <c r="F712" s="42">
        <v>13.55</v>
      </c>
      <c r="G712" s="16">
        <f t="shared" ref="G712:G728" si="82">F712*(1-$G$731)</f>
        <v>13.55</v>
      </c>
      <c r="H712" s="17">
        <f t="shared" ref="H712:H728" si="83">G712*E712</f>
        <v>6775</v>
      </c>
    </row>
    <row r="713" spans="1:8" ht="12.75" x14ac:dyDescent="0.2">
      <c r="A713" s="14" t="s">
        <v>2009</v>
      </c>
      <c r="B713" s="15" t="s">
        <v>1305</v>
      </c>
      <c r="C713" s="22" t="s">
        <v>1306</v>
      </c>
      <c r="D713" s="17" t="s">
        <v>12</v>
      </c>
      <c r="E713" s="24">
        <v>1000</v>
      </c>
      <c r="F713" s="42">
        <v>5.49</v>
      </c>
      <c r="G713" s="16">
        <f t="shared" si="82"/>
        <v>5.49</v>
      </c>
      <c r="H713" s="17">
        <f t="shared" si="83"/>
        <v>5490</v>
      </c>
    </row>
    <row r="714" spans="1:8" ht="25.5" x14ac:dyDescent="0.2">
      <c r="A714" s="14" t="s">
        <v>2010</v>
      </c>
      <c r="B714" s="15" t="s">
        <v>1307</v>
      </c>
      <c r="C714" s="22" t="s">
        <v>1308</v>
      </c>
      <c r="D714" s="17" t="s">
        <v>12</v>
      </c>
      <c r="E714" s="24">
        <v>60</v>
      </c>
      <c r="F714" s="42">
        <v>4.95</v>
      </c>
      <c r="G714" s="16">
        <f t="shared" si="82"/>
        <v>4.95</v>
      </c>
      <c r="H714" s="17">
        <f t="shared" si="83"/>
        <v>297</v>
      </c>
    </row>
    <row r="715" spans="1:8" ht="25.5" x14ac:dyDescent="0.2">
      <c r="A715" s="14" t="s">
        <v>2011</v>
      </c>
      <c r="B715" s="15" t="s">
        <v>1309</v>
      </c>
      <c r="C715" s="22" t="s">
        <v>1310</v>
      </c>
      <c r="D715" s="17" t="s">
        <v>12</v>
      </c>
      <c r="E715" s="24">
        <v>30</v>
      </c>
      <c r="F715" s="42">
        <v>173.55</v>
      </c>
      <c r="G715" s="16">
        <f t="shared" si="82"/>
        <v>173.55</v>
      </c>
      <c r="H715" s="17">
        <f t="shared" si="83"/>
        <v>5206.5</v>
      </c>
    </row>
    <row r="716" spans="1:8" ht="51" x14ac:dyDescent="0.2">
      <c r="A716" s="14" t="s">
        <v>2012</v>
      </c>
      <c r="B716" s="15" t="s">
        <v>1311</v>
      </c>
      <c r="C716" s="22" t="s">
        <v>1312</v>
      </c>
      <c r="D716" s="17" t="s">
        <v>31</v>
      </c>
      <c r="E716" s="24">
        <v>450</v>
      </c>
      <c r="F716" s="42">
        <v>33.53</v>
      </c>
      <c r="G716" s="16">
        <f t="shared" si="82"/>
        <v>33.53</v>
      </c>
      <c r="H716" s="17">
        <f t="shared" si="83"/>
        <v>15088.5</v>
      </c>
    </row>
    <row r="717" spans="1:8" ht="51" x14ac:dyDescent="0.2">
      <c r="A717" s="14" t="s">
        <v>2013</v>
      </c>
      <c r="B717" s="15" t="s">
        <v>1313</v>
      </c>
      <c r="C717" s="22" t="s">
        <v>1314</v>
      </c>
      <c r="D717" s="17" t="s">
        <v>31</v>
      </c>
      <c r="E717" s="24">
        <v>400</v>
      </c>
      <c r="F717" s="42">
        <v>49.32</v>
      </c>
      <c r="G717" s="16">
        <f t="shared" si="82"/>
        <v>49.32</v>
      </c>
      <c r="H717" s="17">
        <f t="shared" si="83"/>
        <v>19728</v>
      </c>
    </row>
    <row r="718" spans="1:8" ht="63.75" x14ac:dyDescent="0.2">
      <c r="A718" s="14" t="s">
        <v>2014</v>
      </c>
      <c r="B718" s="15" t="s">
        <v>1315</v>
      </c>
      <c r="C718" s="22" t="s">
        <v>1316</v>
      </c>
      <c r="D718" s="17" t="s">
        <v>12</v>
      </c>
      <c r="E718" s="24">
        <v>260</v>
      </c>
      <c r="F718" s="42">
        <v>60.13</v>
      </c>
      <c r="G718" s="16">
        <f t="shared" si="82"/>
        <v>60.13</v>
      </c>
      <c r="H718" s="17">
        <f t="shared" si="83"/>
        <v>15633.8</v>
      </c>
    </row>
    <row r="719" spans="1:8" ht="51" x14ac:dyDescent="0.2">
      <c r="A719" s="14" t="s">
        <v>2015</v>
      </c>
      <c r="B719" s="15" t="s">
        <v>1317</v>
      </c>
      <c r="C719" s="22" t="s">
        <v>1318</v>
      </c>
      <c r="D719" s="17" t="s">
        <v>31</v>
      </c>
      <c r="E719" s="24">
        <v>60</v>
      </c>
      <c r="F719" s="42">
        <v>25.93</v>
      </c>
      <c r="G719" s="16">
        <f t="shared" si="82"/>
        <v>25.93</v>
      </c>
      <c r="H719" s="17">
        <f t="shared" si="83"/>
        <v>1555.8</v>
      </c>
    </row>
    <row r="720" spans="1:8" ht="51" x14ac:dyDescent="0.2">
      <c r="A720" s="14" t="s">
        <v>2016</v>
      </c>
      <c r="B720" s="15" t="s">
        <v>1319</v>
      </c>
      <c r="C720" s="22" t="s">
        <v>1320</v>
      </c>
      <c r="D720" s="17" t="s">
        <v>31</v>
      </c>
      <c r="E720" s="24">
        <v>120</v>
      </c>
      <c r="F720" s="42">
        <v>16.260000000000002</v>
      </c>
      <c r="G720" s="16">
        <f t="shared" si="82"/>
        <v>16.260000000000002</v>
      </c>
      <c r="H720" s="17">
        <f t="shared" si="83"/>
        <v>1951.2</v>
      </c>
    </row>
    <row r="721" spans="1:10" ht="38.25" x14ac:dyDescent="0.2">
      <c r="A721" s="14" t="s">
        <v>2017</v>
      </c>
      <c r="B721" s="15" t="s">
        <v>1321</v>
      </c>
      <c r="C721" s="22" t="s">
        <v>1322</v>
      </c>
      <c r="D721" s="17" t="s">
        <v>12</v>
      </c>
      <c r="E721" s="24">
        <v>300</v>
      </c>
      <c r="F721" s="42">
        <v>131.33000000000001</v>
      </c>
      <c r="G721" s="16">
        <f t="shared" si="82"/>
        <v>131.33000000000001</v>
      </c>
      <c r="H721" s="17">
        <f t="shared" si="83"/>
        <v>39399</v>
      </c>
    </row>
    <row r="722" spans="1:10" ht="38.25" x14ac:dyDescent="0.2">
      <c r="A722" s="14" t="s">
        <v>2018</v>
      </c>
      <c r="B722" s="15" t="s">
        <v>1323</v>
      </c>
      <c r="C722" s="22" t="s">
        <v>1324</v>
      </c>
      <c r="D722" s="17" t="s">
        <v>12</v>
      </c>
      <c r="E722" s="24">
        <v>500</v>
      </c>
      <c r="F722" s="42">
        <v>89.19</v>
      </c>
      <c r="G722" s="16">
        <f t="shared" si="82"/>
        <v>89.19</v>
      </c>
      <c r="H722" s="17">
        <f t="shared" si="83"/>
        <v>44595</v>
      </c>
    </row>
    <row r="723" spans="1:10" ht="63.75" x14ac:dyDescent="0.2">
      <c r="A723" s="14" t="s">
        <v>2019</v>
      </c>
      <c r="B723" s="15" t="s">
        <v>1325</v>
      </c>
      <c r="C723" s="22" t="s">
        <v>1326</v>
      </c>
      <c r="D723" s="17" t="s">
        <v>12</v>
      </c>
      <c r="E723" s="24">
        <v>600</v>
      </c>
      <c r="F723" s="42">
        <v>48.78</v>
      </c>
      <c r="G723" s="16">
        <f t="shared" si="82"/>
        <v>48.78</v>
      </c>
      <c r="H723" s="17">
        <f t="shared" si="83"/>
        <v>29268</v>
      </c>
    </row>
    <row r="724" spans="1:10" ht="38.25" x14ac:dyDescent="0.2">
      <c r="A724" s="14" t="s">
        <v>2020</v>
      </c>
      <c r="B724" s="15" t="s">
        <v>1327</v>
      </c>
      <c r="C724" s="22" t="s">
        <v>1328</v>
      </c>
      <c r="D724" s="17" t="s">
        <v>12</v>
      </c>
      <c r="E724" s="24">
        <v>300</v>
      </c>
      <c r="F724" s="42">
        <v>47.06</v>
      </c>
      <c r="G724" s="16">
        <f t="shared" si="82"/>
        <v>47.06</v>
      </c>
      <c r="H724" s="17">
        <f t="shared" si="83"/>
        <v>14118</v>
      </c>
    </row>
    <row r="725" spans="1:10" ht="38.25" x14ac:dyDescent="0.2">
      <c r="A725" s="14" t="s">
        <v>2021</v>
      </c>
      <c r="B725" s="15" t="s">
        <v>1329</v>
      </c>
      <c r="C725" s="22" t="s">
        <v>1330</v>
      </c>
      <c r="D725" s="17" t="s">
        <v>12</v>
      </c>
      <c r="E725" s="24">
        <v>400</v>
      </c>
      <c r="F725" s="42">
        <v>24.84</v>
      </c>
      <c r="G725" s="16">
        <f t="shared" si="82"/>
        <v>24.84</v>
      </c>
      <c r="H725" s="17">
        <f t="shared" si="83"/>
        <v>9936</v>
      </c>
    </row>
    <row r="726" spans="1:10" ht="63.75" x14ac:dyDescent="0.2">
      <c r="A726" s="14" t="s">
        <v>2022</v>
      </c>
      <c r="B726" s="15" t="s">
        <v>1331</v>
      </c>
      <c r="C726" s="22" t="s">
        <v>1332</v>
      </c>
      <c r="D726" s="17" t="s">
        <v>31</v>
      </c>
      <c r="E726" s="24">
        <v>50</v>
      </c>
      <c r="F726" s="42">
        <v>75.099999999999994</v>
      </c>
      <c r="G726" s="16">
        <f t="shared" si="82"/>
        <v>75.099999999999994</v>
      </c>
      <c r="H726" s="17">
        <f t="shared" si="83"/>
        <v>3755</v>
      </c>
    </row>
    <row r="727" spans="1:10" ht="76.5" x14ac:dyDescent="0.2">
      <c r="A727" s="14" t="s">
        <v>2023</v>
      </c>
      <c r="B727" s="15" t="s">
        <v>1333</v>
      </c>
      <c r="C727" s="22" t="s">
        <v>1334</v>
      </c>
      <c r="D727" s="17" t="s">
        <v>31</v>
      </c>
      <c r="E727" s="24">
        <v>10</v>
      </c>
      <c r="F727" s="42">
        <v>74.42</v>
      </c>
      <c r="G727" s="16">
        <f t="shared" si="82"/>
        <v>74.42</v>
      </c>
      <c r="H727" s="17">
        <f t="shared" si="83"/>
        <v>744.2</v>
      </c>
    </row>
    <row r="728" spans="1:10" ht="38.25" x14ac:dyDescent="0.2">
      <c r="A728" s="14" t="s">
        <v>2024</v>
      </c>
      <c r="B728" s="15" t="s">
        <v>1335</v>
      </c>
      <c r="C728" s="22" t="s">
        <v>1336</v>
      </c>
      <c r="D728" s="17" t="s">
        <v>35</v>
      </c>
      <c r="E728" s="24">
        <v>5</v>
      </c>
      <c r="F728" s="42">
        <v>1224.53</v>
      </c>
      <c r="G728" s="16">
        <f t="shared" si="82"/>
        <v>1224.53</v>
      </c>
      <c r="H728" s="17">
        <f t="shared" si="83"/>
        <v>6122.65</v>
      </c>
    </row>
    <row r="729" spans="1:10" ht="14.25" customHeight="1" x14ac:dyDescent="0.2">
      <c r="A729" s="25"/>
      <c r="B729" s="26"/>
      <c r="C729" s="27"/>
      <c r="D729" s="28"/>
      <c r="E729" s="28"/>
      <c r="F729" s="28"/>
      <c r="G729" s="28"/>
      <c r="H729" s="29" t="s">
        <v>1337</v>
      </c>
    </row>
    <row r="730" spans="1:10" ht="22.5" customHeight="1" x14ac:dyDescent="0.2">
      <c r="A730" s="26"/>
      <c r="B730" s="30"/>
      <c r="C730" s="56" t="s">
        <v>2069</v>
      </c>
      <c r="D730" s="68" t="s">
        <v>2025</v>
      </c>
      <c r="E730" s="69"/>
      <c r="F730" s="70"/>
      <c r="G730" s="31">
        <v>0.26240000000000002</v>
      </c>
      <c r="H730" s="32">
        <f>SUM(H4:H728)</f>
        <v>7403026.6200000001</v>
      </c>
    </row>
    <row r="731" spans="1:10" ht="32.25" customHeight="1" x14ac:dyDescent="0.2">
      <c r="A731" s="26"/>
      <c r="B731" s="30"/>
      <c r="C731" s="56" t="s">
        <v>2070</v>
      </c>
      <c r="D731" s="71" t="s">
        <v>1338</v>
      </c>
      <c r="E731" s="69"/>
      <c r="F731" s="70"/>
      <c r="G731" s="57">
        <v>0</v>
      </c>
      <c r="H731" s="33"/>
      <c r="J731" s="34"/>
    </row>
    <row r="732" spans="1:10" ht="23.25" customHeight="1" x14ac:dyDescent="0.2">
      <c r="A732" s="26"/>
      <c r="B732" s="30"/>
      <c r="C732" s="56" t="s">
        <v>2071</v>
      </c>
      <c r="D732" s="35"/>
      <c r="E732" s="36"/>
      <c r="F732" s="36"/>
      <c r="G732" s="36"/>
      <c r="H732" s="36"/>
    </row>
    <row r="733" spans="1:10" ht="8.25" customHeight="1" thickBot="1" x14ac:dyDescent="0.25">
      <c r="A733" s="37"/>
      <c r="B733" s="38"/>
      <c r="C733" s="39"/>
      <c r="D733" s="40"/>
      <c r="E733" s="40"/>
      <c r="F733" s="40"/>
      <c r="G733" s="40"/>
      <c r="H733" s="40"/>
    </row>
    <row r="734" spans="1:10" ht="32.25" customHeight="1" thickTop="1" thickBot="1" x14ac:dyDescent="0.25">
      <c r="A734" s="72" t="s">
        <v>2068</v>
      </c>
      <c r="B734" s="73"/>
      <c r="C734" s="73"/>
      <c r="D734" s="73"/>
      <c r="E734" s="73"/>
      <c r="F734" s="73"/>
      <c r="G734" s="73"/>
      <c r="H734" s="74"/>
    </row>
    <row r="735" spans="1:10" ht="34.5" customHeight="1" thickTop="1" thickBot="1" x14ac:dyDescent="0.25">
      <c r="A735" s="72" t="s">
        <v>2072</v>
      </c>
      <c r="B735" s="73"/>
      <c r="C735" s="73"/>
      <c r="D735" s="73"/>
      <c r="E735" s="73"/>
      <c r="F735" s="73"/>
      <c r="G735" s="73"/>
      <c r="H735" s="74"/>
    </row>
    <row r="736" spans="1:10" ht="45.75" customHeight="1" thickTop="1" thickBot="1" x14ac:dyDescent="0.25">
      <c r="A736" s="64" t="s">
        <v>2067</v>
      </c>
      <c r="B736" s="65"/>
      <c r="C736" s="65"/>
      <c r="D736" s="65"/>
      <c r="E736" s="65"/>
      <c r="F736" s="65"/>
      <c r="G736" s="65"/>
      <c r="H736" s="66"/>
    </row>
    <row r="737" spans="1:8" ht="66" customHeight="1" x14ac:dyDescent="0.2">
      <c r="A737" s="67" t="s">
        <v>2066</v>
      </c>
      <c r="B737" s="65"/>
      <c r="C737" s="65"/>
      <c r="D737" s="65"/>
      <c r="E737" s="65"/>
      <c r="F737" s="65"/>
      <c r="G737" s="65"/>
      <c r="H737" s="66"/>
    </row>
    <row r="738" spans="1:8" ht="15.75" customHeight="1" x14ac:dyDescent="0.2"/>
    <row r="739" spans="1:8" ht="15.75" customHeight="1" x14ac:dyDescent="0.2"/>
    <row r="740" spans="1:8" ht="15.75" customHeight="1" x14ac:dyDescent="0.2"/>
    <row r="741" spans="1:8" ht="15.75" customHeight="1" x14ac:dyDescent="0.2"/>
    <row r="742" spans="1:8" ht="15.75" customHeight="1" x14ac:dyDescent="0.2"/>
    <row r="743" spans="1:8" ht="15.75" customHeight="1" x14ac:dyDescent="0.2"/>
    <row r="744" spans="1:8" ht="15.75" customHeight="1" x14ac:dyDescent="0.2"/>
    <row r="745" spans="1:8" ht="15.75" customHeight="1" x14ac:dyDescent="0.2"/>
    <row r="746" spans="1:8" ht="15.75" customHeight="1" x14ac:dyDescent="0.2"/>
    <row r="747" spans="1:8" ht="15.75" customHeight="1" x14ac:dyDescent="0.2"/>
    <row r="748" spans="1:8" ht="15.75" customHeight="1" x14ac:dyDescent="0.2"/>
    <row r="749" spans="1:8" ht="15.75" customHeight="1" x14ac:dyDescent="0.2"/>
    <row r="750" spans="1:8" ht="15.75" customHeight="1" x14ac:dyDescent="0.2"/>
    <row r="751" spans="1:8" ht="15.75" customHeight="1" x14ac:dyDescent="0.2"/>
    <row r="752" spans="1:8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  <row r="1016" ht="15.75" customHeight="1" x14ac:dyDescent="0.2"/>
    <row r="1017" ht="15.75" customHeight="1" x14ac:dyDescent="0.2"/>
    <row r="1018" ht="15.75" customHeight="1" x14ac:dyDescent="0.2"/>
    <row r="1019" ht="15.75" customHeight="1" x14ac:dyDescent="0.2"/>
    <row r="1020" ht="15.75" customHeight="1" x14ac:dyDescent="0.2"/>
    <row r="1021" ht="15.75" customHeight="1" x14ac:dyDescent="0.2"/>
    <row r="1022" ht="15.75" customHeight="1" x14ac:dyDescent="0.2"/>
    <row r="1023" ht="15.75" customHeight="1" x14ac:dyDescent="0.2"/>
    <row r="1024" ht="15.75" customHeight="1" x14ac:dyDescent="0.2"/>
    <row r="1025" ht="15.75" customHeight="1" x14ac:dyDescent="0.2"/>
    <row r="1026" ht="15.75" customHeight="1" x14ac:dyDescent="0.2"/>
    <row r="1027" ht="15.75" customHeight="1" x14ac:dyDescent="0.2"/>
    <row r="1028" ht="15.75" customHeight="1" x14ac:dyDescent="0.2"/>
    <row r="1029" ht="15.75" customHeight="1" x14ac:dyDescent="0.2"/>
    <row r="1030" ht="15.75" customHeight="1" x14ac:dyDescent="0.2"/>
    <row r="1031" ht="15.75" customHeight="1" x14ac:dyDescent="0.2"/>
    <row r="1032" ht="15.75" customHeight="1" x14ac:dyDescent="0.2"/>
    <row r="1033" ht="15.75" customHeight="1" x14ac:dyDescent="0.2"/>
    <row r="1034" ht="15.75" customHeight="1" x14ac:dyDescent="0.2"/>
    <row r="1035" ht="15.75" customHeight="1" x14ac:dyDescent="0.2"/>
    <row r="1036" ht="15.75" customHeight="1" x14ac:dyDescent="0.2"/>
    <row r="1037" ht="15.75" customHeight="1" x14ac:dyDescent="0.2"/>
    <row r="1038" ht="15.75" customHeight="1" x14ac:dyDescent="0.2"/>
    <row r="1039" ht="15.75" customHeight="1" x14ac:dyDescent="0.2"/>
    <row r="1040" ht="15.75" customHeight="1" x14ac:dyDescent="0.2"/>
    <row r="1041" ht="15.75" customHeight="1" x14ac:dyDescent="0.2"/>
    <row r="1042" ht="15.75" customHeight="1" x14ac:dyDescent="0.2"/>
    <row r="1043" ht="15.75" customHeight="1" x14ac:dyDescent="0.2"/>
    <row r="1044" ht="15.75" customHeight="1" x14ac:dyDescent="0.2"/>
    <row r="1045" ht="15.75" customHeight="1" x14ac:dyDescent="0.2"/>
    <row r="1046" ht="15.75" customHeight="1" x14ac:dyDescent="0.2"/>
    <row r="1047" ht="15.75" customHeight="1" x14ac:dyDescent="0.2"/>
    <row r="1048" ht="15.75" customHeight="1" x14ac:dyDescent="0.2"/>
    <row r="1049" ht="15.75" customHeight="1" x14ac:dyDescent="0.2"/>
    <row r="1050" ht="15.75" customHeight="1" x14ac:dyDescent="0.2"/>
    <row r="1051" ht="15.75" customHeight="1" x14ac:dyDescent="0.2"/>
    <row r="1052" ht="15.75" customHeight="1" x14ac:dyDescent="0.2"/>
    <row r="1053" ht="15.75" customHeight="1" x14ac:dyDescent="0.2"/>
    <row r="1054" ht="15.75" customHeight="1" x14ac:dyDescent="0.2"/>
    <row r="1055" ht="15.75" customHeight="1" x14ac:dyDescent="0.2"/>
    <row r="1056" ht="15.75" customHeight="1" x14ac:dyDescent="0.2"/>
    <row r="1057" ht="15.75" customHeight="1" x14ac:dyDescent="0.2"/>
    <row r="1058" ht="15.75" customHeight="1" x14ac:dyDescent="0.2"/>
    <row r="1059" ht="15.75" customHeight="1" x14ac:dyDescent="0.2"/>
    <row r="1060" ht="15.75" customHeight="1" x14ac:dyDescent="0.2"/>
    <row r="1061" ht="15.75" customHeight="1" x14ac:dyDescent="0.2"/>
    <row r="1062" ht="15.75" customHeight="1" x14ac:dyDescent="0.2"/>
    <row r="1063" ht="15.75" customHeight="1" x14ac:dyDescent="0.2"/>
    <row r="1064" ht="15.75" customHeight="1" x14ac:dyDescent="0.2"/>
    <row r="1065" ht="15.75" customHeight="1" x14ac:dyDescent="0.2"/>
    <row r="1066" ht="15.75" customHeight="1" x14ac:dyDescent="0.2"/>
    <row r="1067" ht="15.75" customHeight="1" x14ac:dyDescent="0.2"/>
    <row r="1068" ht="15.75" customHeight="1" x14ac:dyDescent="0.2"/>
    <row r="1069" ht="15.75" customHeight="1" x14ac:dyDescent="0.2"/>
    <row r="1070" ht="15.75" customHeight="1" x14ac:dyDescent="0.2"/>
    <row r="1071" ht="15.75" customHeight="1" x14ac:dyDescent="0.2"/>
    <row r="1072" ht="15.75" customHeight="1" x14ac:dyDescent="0.2"/>
    <row r="1073" ht="15.75" customHeight="1" x14ac:dyDescent="0.2"/>
    <row r="1074" ht="15.75" customHeight="1" x14ac:dyDescent="0.2"/>
    <row r="1075" ht="15.75" customHeight="1" x14ac:dyDescent="0.2"/>
    <row r="1076" ht="15.75" customHeight="1" x14ac:dyDescent="0.2"/>
    <row r="1077" ht="15.75" customHeight="1" x14ac:dyDescent="0.2"/>
    <row r="1078" ht="15.75" customHeight="1" x14ac:dyDescent="0.2"/>
    <row r="1079" ht="15.75" customHeight="1" x14ac:dyDescent="0.2"/>
    <row r="1080" ht="15.75" customHeight="1" x14ac:dyDescent="0.2"/>
    <row r="1081" ht="15.75" customHeight="1" x14ac:dyDescent="0.2"/>
    <row r="1082" ht="15.75" customHeight="1" x14ac:dyDescent="0.2"/>
    <row r="1083" ht="15.75" customHeight="1" x14ac:dyDescent="0.2"/>
    <row r="1084" ht="15.75" customHeight="1" x14ac:dyDescent="0.2"/>
    <row r="1085" ht="15.75" customHeight="1" x14ac:dyDescent="0.2"/>
    <row r="1086" ht="15.75" customHeight="1" x14ac:dyDescent="0.2"/>
    <row r="1087" ht="15.75" customHeight="1" x14ac:dyDescent="0.2"/>
    <row r="1088" ht="15.75" customHeight="1" x14ac:dyDescent="0.2"/>
    <row r="1089" ht="15.75" customHeight="1" x14ac:dyDescent="0.2"/>
    <row r="1090" ht="15.75" customHeight="1" x14ac:dyDescent="0.2"/>
    <row r="1091" ht="15.75" customHeight="1" x14ac:dyDescent="0.2"/>
    <row r="1092" ht="15.75" customHeight="1" x14ac:dyDescent="0.2"/>
    <row r="1093" ht="15.75" customHeight="1" x14ac:dyDescent="0.2"/>
    <row r="1094" ht="15.75" customHeight="1" x14ac:dyDescent="0.2"/>
    <row r="1095" ht="15.75" customHeight="1" x14ac:dyDescent="0.2"/>
    <row r="1096" ht="15.75" customHeight="1" x14ac:dyDescent="0.2"/>
    <row r="1097" ht="15.75" customHeight="1" x14ac:dyDescent="0.2"/>
    <row r="1098" ht="15.75" customHeight="1" x14ac:dyDescent="0.2"/>
    <row r="1099" ht="15.75" customHeight="1" x14ac:dyDescent="0.2"/>
    <row r="1100" ht="15.75" customHeight="1" x14ac:dyDescent="0.2"/>
    <row r="1101" ht="15.75" customHeight="1" x14ac:dyDescent="0.2"/>
    <row r="1102" ht="15.75" customHeight="1" x14ac:dyDescent="0.2"/>
    <row r="1103" ht="15.75" customHeight="1" x14ac:dyDescent="0.2"/>
    <row r="1104" ht="15.75" customHeight="1" x14ac:dyDescent="0.2"/>
    <row r="1105" ht="15.75" customHeight="1" x14ac:dyDescent="0.2"/>
    <row r="1106" ht="15.75" customHeight="1" x14ac:dyDescent="0.2"/>
    <row r="1107" ht="15.75" customHeight="1" x14ac:dyDescent="0.2"/>
    <row r="1108" ht="15.75" customHeight="1" x14ac:dyDescent="0.2"/>
    <row r="1109" ht="15.75" customHeight="1" x14ac:dyDescent="0.2"/>
    <row r="1110" ht="15.75" customHeight="1" x14ac:dyDescent="0.2"/>
    <row r="1111" ht="15.75" customHeight="1" x14ac:dyDescent="0.2"/>
    <row r="1112" ht="15.75" customHeight="1" x14ac:dyDescent="0.2"/>
    <row r="1113" ht="15.75" customHeight="1" x14ac:dyDescent="0.2"/>
    <row r="1114" ht="15.75" customHeight="1" x14ac:dyDescent="0.2"/>
    <row r="1115" ht="15.75" customHeight="1" x14ac:dyDescent="0.2"/>
    <row r="1116" ht="15.75" customHeight="1" x14ac:dyDescent="0.2"/>
    <row r="1117" ht="15.75" customHeight="1" x14ac:dyDescent="0.2"/>
    <row r="1118" ht="15.75" customHeight="1" x14ac:dyDescent="0.2"/>
    <row r="1119" ht="15.75" customHeight="1" x14ac:dyDescent="0.2"/>
    <row r="1120" ht="15.75" customHeight="1" x14ac:dyDescent="0.2"/>
    <row r="1121" ht="15.75" customHeight="1" x14ac:dyDescent="0.2"/>
    <row r="1122" ht="15.75" customHeight="1" x14ac:dyDescent="0.2"/>
    <row r="1123" ht="15.75" customHeight="1" x14ac:dyDescent="0.2"/>
    <row r="1124" ht="15.75" customHeight="1" x14ac:dyDescent="0.2"/>
    <row r="1125" ht="15.75" customHeight="1" x14ac:dyDescent="0.2"/>
    <row r="1126" ht="15.75" customHeight="1" x14ac:dyDescent="0.2"/>
    <row r="1127" ht="15.75" customHeight="1" x14ac:dyDescent="0.2"/>
    <row r="1128" ht="15.75" customHeight="1" x14ac:dyDescent="0.2"/>
    <row r="1129" ht="15.75" customHeight="1" x14ac:dyDescent="0.2"/>
    <row r="1130" ht="15.75" customHeight="1" x14ac:dyDescent="0.2"/>
    <row r="1131" ht="15.75" customHeight="1" x14ac:dyDescent="0.2"/>
    <row r="1132" ht="15.75" customHeight="1" x14ac:dyDescent="0.2"/>
    <row r="1133" ht="15.75" customHeight="1" x14ac:dyDescent="0.2"/>
    <row r="1134" ht="15.75" customHeight="1" x14ac:dyDescent="0.2"/>
    <row r="1135" ht="15.75" customHeight="1" x14ac:dyDescent="0.2"/>
    <row r="1136" ht="15.75" customHeight="1" x14ac:dyDescent="0.2"/>
    <row r="1137" ht="15.75" customHeight="1" x14ac:dyDescent="0.2"/>
    <row r="1138" ht="15.75" customHeight="1" x14ac:dyDescent="0.2"/>
    <row r="1139" ht="15.75" customHeight="1" x14ac:dyDescent="0.2"/>
    <row r="1140" ht="15.75" customHeight="1" x14ac:dyDescent="0.2"/>
    <row r="1141" ht="15.75" customHeight="1" x14ac:dyDescent="0.2"/>
    <row r="1142" ht="15.75" customHeight="1" x14ac:dyDescent="0.2"/>
    <row r="1143" ht="15.75" customHeight="1" x14ac:dyDescent="0.2"/>
    <row r="1144" ht="15.75" customHeight="1" x14ac:dyDescent="0.2"/>
    <row r="1145" ht="15.75" customHeight="1" x14ac:dyDescent="0.2"/>
    <row r="1146" ht="15.75" customHeight="1" x14ac:dyDescent="0.2"/>
    <row r="1147" ht="15.75" customHeight="1" x14ac:dyDescent="0.2"/>
    <row r="1148" ht="15.75" customHeight="1" x14ac:dyDescent="0.2"/>
    <row r="1149" ht="15.75" customHeight="1" x14ac:dyDescent="0.2"/>
    <row r="1150" ht="15.75" customHeight="1" x14ac:dyDescent="0.2"/>
    <row r="1151" ht="15.75" customHeight="1" x14ac:dyDescent="0.2"/>
    <row r="1152" ht="15.75" customHeight="1" x14ac:dyDescent="0.2"/>
    <row r="1153" ht="15.75" customHeight="1" x14ac:dyDescent="0.2"/>
    <row r="1154" ht="15.75" customHeight="1" x14ac:dyDescent="0.2"/>
    <row r="1155" ht="15.75" customHeight="1" x14ac:dyDescent="0.2"/>
    <row r="1156" ht="15.75" customHeight="1" x14ac:dyDescent="0.2"/>
    <row r="1157" ht="15.75" customHeight="1" x14ac:dyDescent="0.2"/>
    <row r="1158" ht="15.75" customHeight="1" x14ac:dyDescent="0.2"/>
    <row r="1159" ht="15.75" customHeight="1" x14ac:dyDescent="0.2"/>
    <row r="1160" ht="15.75" customHeight="1" x14ac:dyDescent="0.2"/>
    <row r="1161" ht="15.75" customHeight="1" x14ac:dyDescent="0.2"/>
    <row r="1162" ht="15.75" customHeight="1" x14ac:dyDescent="0.2"/>
    <row r="1163" ht="15.75" customHeight="1" x14ac:dyDescent="0.2"/>
    <row r="1164" ht="15.75" customHeight="1" x14ac:dyDescent="0.2"/>
    <row r="1165" ht="15.75" customHeight="1" x14ac:dyDescent="0.2"/>
    <row r="1166" ht="15.75" customHeight="1" x14ac:dyDescent="0.2"/>
    <row r="1167" ht="15.75" customHeight="1" x14ac:dyDescent="0.2"/>
    <row r="1168" ht="15.75" customHeight="1" x14ac:dyDescent="0.2"/>
    <row r="1169" ht="15.75" customHeight="1" x14ac:dyDescent="0.2"/>
    <row r="1170" ht="15.75" customHeight="1" x14ac:dyDescent="0.2"/>
    <row r="1171" ht="15.75" customHeight="1" x14ac:dyDescent="0.2"/>
    <row r="1172" ht="15.75" customHeight="1" x14ac:dyDescent="0.2"/>
    <row r="1173" ht="15.75" customHeight="1" x14ac:dyDescent="0.2"/>
    <row r="1174" ht="15.75" customHeight="1" x14ac:dyDescent="0.2"/>
    <row r="1175" ht="15.75" customHeight="1" x14ac:dyDescent="0.2"/>
    <row r="1176" ht="15.75" customHeight="1" x14ac:dyDescent="0.2"/>
    <row r="1177" ht="15.75" customHeight="1" x14ac:dyDescent="0.2"/>
    <row r="1178" ht="15.75" customHeight="1" x14ac:dyDescent="0.2"/>
    <row r="1179" ht="15.75" customHeight="1" x14ac:dyDescent="0.2"/>
    <row r="1180" ht="15.75" customHeight="1" x14ac:dyDescent="0.2"/>
    <row r="1181" ht="15.75" customHeight="1" x14ac:dyDescent="0.2"/>
    <row r="1182" ht="15.75" customHeight="1" x14ac:dyDescent="0.2"/>
    <row r="1183" ht="15.75" customHeight="1" x14ac:dyDescent="0.2"/>
    <row r="1184" ht="15.75" customHeight="1" x14ac:dyDescent="0.2"/>
    <row r="1185" ht="15.75" customHeight="1" x14ac:dyDescent="0.2"/>
    <row r="1186" ht="15.75" customHeight="1" x14ac:dyDescent="0.2"/>
    <row r="1187" ht="15.75" customHeight="1" x14ac:dyDescent="0.2"/>
    <row r="1188" ht="15.75" customHeight="1" x14ac:dyDescent="0.2"/>
    <row r="1189" ht="15.75" customHeight="1" x14ac:dyDescent="0.2"/>
    <row r="1190" ht="15.75" customHeight="1" x14ac:dyDescent="0.2"/>
    <row r="1191" ht="15.75" customHeight="1" x14ac:dyDescent="0.2"/>
    <row r="1192" ht="15.75" customHeight="1" x14ac:dyDescent="0.2"/>
    <row r="1193" ht="15.75" customHeight="1" x14ac:dyDescent="0.2"/>
    <row r="1194" ht="15.75" customHeight="1" x14ac:dyDescent="0.2"/>
    <row r="1195" ht="15.75" customHeight="1" x14ac:dyDescent="0.2"/>
    <row r="1196" ht="15.75" customHeight="1" x14ac:dyDescent="0.2"/>
    <row r="1197" ht="15.75" customHeight="1" x14ac:dyDescent="0.2"/>
    <row r="1198" ht="15.75" customHeight="1" x14ac:dyDescent="0.2"/>
    <row r="1199" ht="15.75" customHeight="1" x14ac:dyDescent="0.2"/>
    <row r="1200" ht="15.75" customHeight="1" x14ac:dyDescent="0.2"/>
    <row r="1201" ht="15.75" customHeight="1" x14ac:dyDescent="0.2"/>
    <row r="1202" ht="15.75" customHeight="1" x14ac:dyDescent="0.2"/>
    <row r="1203" ht="15.75" customHeight="1" x14ac:dyDescent="0.2"/>
    <row r="1204" ht="15.75" customHeight="1" x14ac:dyDescent="0.2"/>
    <row r="1205" ht="15.75" customHeight="1" x14ac:dyDescent="0.2"/>
    <row r="1206" ht="15.75" customHeight="1" x14ac:dyDescent="0.2"/>
    <row r="1207" ht="15.75" customHeight="1" x14ac:dyDescent="0.2"/>
    <row r="1208" ht="15.75" customHeight="1" x14ac:dyDescent="0.2"/>
    <row r="1209" ht="15.75" customHeight="1" x14ac:dyDescent="0.2"/>
    <row r="1210" ht="15.75" customHeight="1" x14ac:dyDescent="0.2"/>
    <row r="1211" ht="15.75" customHeight="1" x14ac:dyDescent="0.2"/>
    <row r="1212" ht="15.75" customHeight="1" x14ac:dyDescent="0.2"/>
    <row r="1213" ht="15.75" customHeight="1" x14ac:dyDescent="0.2"/>
    <row r="1214" ht="15.75" customHeight="1" x14ac:dyDescent="0.2"/>
    <row r="1215" ht="15.75" customHeight="1" x14ac:dyDescent="0.2"/>
    <row r="1216" ht="15.75" customHeight="1" x14ac:dyDescent="0.2"/>
    <row r="1217" ht="15.75" customHeight="1" x14ac:dyDescent="0.2"/>
    <row r="1218" ht="15.75" customHeight="1" x14ac:dyDescent="0.2"/>
    <row r="1219" ht="15.75" customHeight="1" x14ac:dyDescent="0.2"/>
    <row r="1220" ht="15.75" customHeight="1" x14ac:dyDescent="0.2"/>
    <row r="1221" ht="15.75" customHeight="1" x14ac:dyDescent="0.2"/>
    <row r="1222" ht="15.75" customHeight="1" x14ac:dyDescent="0.2"/>
    <row r="1223" ht="15.75" customHeight="1" x14ac:dyDescent="0.2"/>
    <row r="1224" ht="15.75" customHeight="1" x14ac:dyDescent="0.2"/>
    <row r="1225" ht="15.75" customHeight="1" x14ac:dyDescent="0.2"/>
    <row r="1226" ht="15.75" customHeight="1" x14ac:dyDescent="0.2"/>
    <row r="1227" ht="15.75" customHeight="1" x14ac:dyDescent="0.2"/>
    <row r="1228" ht="15.75" customHeight="1" x14ac:dyDescent="0.2"/>
    <row r="1229" ht="15.75" customHeight="1" x14ac:dyDescent="0.2"/>
    <row r="1230" ht="15.75" customHeight="1" x14ac:dyDescent="0.2"/>
    <row r="1231" ht="15.75" customHeight="1" x14ac:dyDescent="0.2"/>
    <row r="1232" ht="15.75" customHeight="1" x14ac:dyDescent="0.2"/>
    <row r="1233" ht="15.75" customHeight="1" x14ac:dyDescent="0.2"/>
    <row r="1234" ht="15.75" customHeight="1" x14ac:dyDescent="0.2"/>
    <row r="1235" ht="15.75" customHeight="1" x14ac:dyDescent="0.2"/>
    <row r="1236" ht="15.75" customHeight="1" x14ac:dyDescent="0.2"/>
    <row r="1237" ht="15.75" customHeight="1" x14ac:dyDescent="0.2"/>
    <row r="1238" ht="15.75" customHeight="1" x14ac:dyDescent="0.2"/>
    <row r="1239" ht="15.75" customHeight="1" x14ac:dyDescent="0.2"/>
    <row r="1240" ht="15.75" customHeight="1" x14ac:dyDescent="0.2"/>
    <row r="1241" ht="15.75" customHeight="1" x14ac:dyDescent="0.2"/>
    <row r="1242" ht="15.75" customHeight="1" x14ac:dyDescent="0.2"/>
    <row r="1243" ht="15.75" customHeight="1" x14ac:dyDescent="0.2"/>
    <row r="1244" ht="15.75" customHeight="1" x14ac:dyDescent="0.2"/>
    <row r="1245" ht="15.75" customHeight="1" x14ac:dyDescent="0.2"/>
    <row r="1246" ht="15.75" customHeight="1" x14ac:dyDescent="0.2"/>
    <row r="1247" ht="15.75" customHeight="1" x14ac:dyDescent="0.2"/>
    <row r="1248" ht="15.75" customHeight="1" x14ac:dyDescent="0.2"/>
    <row r="1249" ht="15.75" customHeight="1" x14ac:dyDescent="0.2"/>
    <row r="1250" ht="15.75" customHeight="1" x14ac:dyDescent="0.2"/>
    <row r="1251" ht="15.75" customHeight="1" x14ac:dyDescent="0.2"/>
    <row r="1252" ht="15.75" customHeight="1" x14ac:dyDescent="0.2"/>
    <row r="1253" ht="15.75" customHeight="1" x14ac:dyDescent="0.2"/>
    <row r="1254" ht="15.75" customHeight="1" x14ac:dyDescent="0.2"/>
    <row r="1255" ht="15.75" customHeight="1" x14ac:dyDescent="0.2"/>
    <row r="1256" ht="15.75" customHeight="1" x14ac:dyDescent="0.2"/>
    <row r="1257" ht="15.75" customHeight="1" x14ac:dyDescent="0.2"/>
    <row r="1258" ht="15.75" customHeight="1" x14ac:dyDescent="0.2"/>
    <row r="1259" ht="15.75" customHeight="1" x14ac:dyDescent="0.2"/>
    <row r="1260" ht="15.75" customHeight="1" x14ac:dyDescent="0.2"/>
    <row r="1261" ht="15.75" customHeight="1" x14ac:dyDescent="0.2"/>
    <row r="1262" ht="15.75" customHeight="1" x14ac:dyDescent="0.2"/>
    <row r="1263" ht="15.75" customHeight="1" x14ac:dyDescent="0.2"/>
    <row r="1264" ht="15.75" customHeight="1" x14ac:dyDescent="0.2"/>
    <row r="1265" ht="15.75" customHeight="1" x14ac:dyDescent="0.2"/>
    <row r="1266" ht="15.75" customHeight="1" x14ac:dyDescent="0.2"/>
    <row r="1267" ht="15.75" customHeight="1" x14ac:dyDescent="0.2"/>
    <row r="1268" ht="15.75" customHeight="1" x14ac:dyDescent="0.2"/>
    <row r="1269" ht="15.75" customHeight="1" x14ac:dyDescent="0.2"/>
    <row r="1270" ht="15.75" customHeight="1" x14ac:dyDescent="0.2"/>
    <row r="1271" ht="15.75" customHeight="1" x14ac:dyDescent="0.2"/>
    <row r="1272" ht="15.75" customHeight="1" x14ac:dyDescent="0.2"/>
    <row r="1273" ht="15.75" customHeight="1" x14ac:dyDescent="0.2"/>
    <row r="1274" ht="15.75" customHeight="1" x14ac:dyDescent="0.2"/>
    <row r="1275" ht="15.75" customHeight="1" x14ac:dyDescent="0.2"/>
    <row r="1276" ht="15.75" customHeight="1" x14ac:dyDescent="0.2"/>
    <row r="1277" ht="15.75" customHeight="1" x14ac:dyDescent="0.2"/>
    <row r="1278" ht="15.75" customHeight="1" x14ac:dyDescent="0.2"/>
    <row r="1279" ht="15.75" customHeight="1" x14ac:dyDescent="0.2"/>
    <row r="1280" ht="15.75" customHeight="1" x14ac:dyDescent="0.2"/>
    <row r="1281" ht="15.75" customHeight="1" x14ac:dyDescent="0.2"/>
    <row r="1282" ht="15.75" customHeight="1" x14ac:dyDescent="0.2"/>
    <row r="1283" ht="15.75" customHeight="1" x14ac:dyDescent="0.2"/>
    <row r="1284" ht="15.75" customHeight="1" x14ac:dyDescent="0.2"/>
    <row r="1285" ht="15.75" customHeight="1" x14ac:dyDescent="0.2"/>
    <row r="1286" ht="15.75" customHeight="1" x14ac:dyDescent="0.2"/>
    <row r="1287" ht="15.75" customHeight="1" x14ac:dyDescent="0.2"/>
    <row r="1288" ht="15.75" customHeight="1" x14ac:dyDescent="0.2"/>
    <row r="1289" ht="15.75" customHeight="1" x14ac:dyDescent="0.2"/>
    <row r="1290" ht="15.75" customHeight="1" x14ac:dyDescent="0.2"/>
    <row r="1291" ht="15.75" customHeight="1" x14ac:dyDescent="0.2"/>
    <row r="1292" ht="15.75" customHeight="1" x14ac:dyDescent="0.2"/>
    <row r="1293" ht="15.75" customHeight="1" x14ac:dyDescent="0.2"/>
    <row r="1294" ht="15.75" customHeight="1" x14ac:dyDescent="0.2"/>
    <row r="1295" ht="15.75" customHeight="1" x14ac:dyDescent="0.2"/>
    <row r="1296" ht="15.75" customHeight="1" x14ac:dyDescent="0.2"/>
    <row r="1297" ht="15.75" customHeight="1" x14ac:dyDescent="0.2"/>
    <row r="1298" ht="15.75" customHeight="1" x14ac:dyDescent="0.2"/>
    <row r="1299" ht="15.75" customHeight="1" x14ac:dyDescent="0.2"/>
    <row r="1300" ht="15.75" customHeight="1" x14ac:dyDescent="0.2"/>
    <row r="1301" ht="15.75" customHeight="1" x14ac:dyDescent="0.2"/>
    <row r="1302" ht="15.75" customHeight="1" x14ac:dyDescent="0.2"/>
    <row r="1303" ht="15.75" customHeight="1" x14ac:dyDescent="0.2"/>
    <row r="1304" ht="15.75" customHeight="1" x14ac:dyDescent="0.2"/>
    <row r="1305" ht="15.75" customHeight="1" x14ac:dyDescent="0.2"/>
    <row r="1306" ht="15.75" customHeight="1" x14ac:dyDescent="0.2"/>
    <row r="1307" ht="15.75" customHeight="1" x14ac:dyDescent="0.2"/>
    <row r="1308" ht="15.75" customHeight="1" x14ac:dyDescent="0.2"/>
    <row r="1309" ht="15.75" customHeight="1" x14ac:dyDescent="0.2"/>
    <row r="1310" ht="15.75" customHeight="1" x14ac:dyDescent="0.2"/>
    <row r="1311" ht="15.75" customHeight="1" x14ac:dyDescent="0.2"/>
    <row r="1312" ht="15.75" customHeight="1" x14ac:dyDescent="0.2"/>
    <row r="1313" ht="15.75" customHeight="1" x14ac:dyDescent="0.2"/>
    <row r="1314" ht="15.75" customHeight="1" x14ac:dyDescent="0.2"/>
    <row r="1315" ht="15.75" customHeight="1" x14ac:dyDescent="0.2"/>
    <row r="1316" ht="15.75" customHeight="1" x14ac:dyDescent="0.2"/>
    <row r="1317" ht="15.75" customHeight="1" x14ac:dyDescent="0.2"/>
    <row r="1318" ht="15.75" customHeight="1" x14ac:dyDescent="0.2"/>
    <row r="1319" ht="15.75" customHeight="1" x14ac:dyDescent="0.2"/>
    <row r="1320" ht="15.75" customHeight="1" x14ac:dyDescent="0.2"/>
    <row r="1321" ht="15.75" customHeight="1" x14ac:dyDescent="0.2"/>
    <row r="1322" ht="15.75" customHeight="1" x14ac:dyDescent="0.2"/>
    <row r="1323" ht="15.75" customHeight="1" x14ac:dyDescent="0.2"/>
    <row r="1324" ht="15.75" customHeight="1" x14ac:dyDescent="0.2"/>
    <row r="1325" ht="15.75" customHeight="1" x14ac:dyDescent="0.2"/>
    <row r="1326" ht="15.75" customHeight="1" x14ac:dyDescent="0.2"/>
    <row r="1327" ht="15.75" customHeight="1" x14ac:dyDescent="0.2"/>
    <row r="1328" ht="15.75" customHeight="1" x14ac:dyDescent="0.2"/>
    <row r="1329" ht="15.75" customHeight="1" x14ac:dyDescent="0.2"/>
    <row r="1330" ht="15.75" customHeight="1" x14ac:dyDescent="0.2"/>
    <row r="1331" ht="15.75" customHeight="1" x14ac:dyDescent="0.2"/>
    <row r="1332" ht="15.75" customHeight="1" x14ac:dyDescent="0.2"/>
    <row r="1333" ht="15.75" customHeight="1" x14ac:dyDescent="0.2"/>
    <row r="1334" ht="15.75" customHeight="1" x14ac:dyDescent="0.2"/>
    <row r="1335" ht="15.75" customHeight="1" x14ac:dyDescent="0.2"/>
    <row r="1336" ht="15.75" customHeight="1" x14ac:dyDescent="0.2"/>
    <row r="1337" ht="15.75" customHeight="1" x14ac:dyDescent="0.2"/>
    <row r="1338" ht="15.75" customHeight="1" x14ac:dyDescent="0.2"/>
    <row r="1339" ht="15.75" customHeight="1" x14ac:dyDescent="0.2"/>
    <row r="1340" ht="15.75" customHeight="1" x14ac:dyDescent="0.2"/>
    <row r="1341" ht="15.75" customHeight="1" x14ac:dyDescent="0.2"/>
    <row r="1342" ht="15.75" customHeight="1" x14ac:dyDescent="0.2"/>
    <row r="1343" ht="15.75" customHeight="1" x14ac:dyDescent="0.2"/>
    <row r="1344" ht="15.75" customHeight="1" x14ac:dyDescent="0.2"/>
    <row r="1345" ht="15.75" customHeight="1" x14ac:dyDescent="0.2"/>
    <row r="1346" ht="15.75" customHeight="1" x14ac:dyDescent="0.2"/>
    <row r="1347" ht="15.75" customHeight="1" x14ac:dyDescent="0.2"/>
    <row r="1348" ht="15.75" customHeight="1" x14ac:dyDescent="0.2"/>
    <row r="1349" ht="15.75" customHeight="1" x14ac:dyDescent="0.2"/>
    <row r="1350" ht="15.75" customHeight="1" x14ac:dyDescent="0.2"/>
    <row r="1351" ht="15.75" customHeight="1" x14ac:dyDescent="0.2"/>
    <row r="1352" ht="15.75" customHeight="1" x14ac:dyDescent="0.2"/>
    <row r="1353" ht="15.75" customHeight="1" x14ac:dyDescent="0.2"/>
    <row r="1354" ht="15.75" customHeight="1" x14ac:dyDescent="0.2"/>
    <row r="1355" ht="15.75" customHeight="1" x14ac:dyDescent="0.2"/>
    <row r="1356" ht="15.75" customHeight="1" x14ac:dyDescent="0.2"/>
    <row r="1357" ht="15.75" customHeight="1" x14ac:dyDescent="0.2"/>
    <row r="1358" ht="15.75" customHeight="1" x14ac:dyDescent="0.2"/>
    <row r="1359" ht="15.75" customHeight="1" x14ac:dyDescent="0.2"/>
    <row r="1360" ht="15.75" customHeight="1" x14ac:dyDescent="0.2"/>
    <row r="1361" ht="15.75" customHeight="1" x14ac:dyDescent="0.2"/>
    <row r="1362" ht="15.75" customHeight="1" x14ac:dyDescent="0.2"/>
    <row r="1363" ht="15.75" customHeight="1" x14ac:dyDescent="0.2"/>
    <row r="1364" ht="15.75" customHeight="1" x14ac:dyDescent="0.2"/>
    <row r="1365" ht="15.75" customHeight="1" x14ac:dyDescent="0.2"/>
    <row r="1366" ht="15.75" customHeight="1" x14ac:dyDescent="0.2"/>
    <row r="1367" ht="15.75" customHeight="1" x14ac:dyDescent="0.2"/>
    <row r="1368" ht="15.75" customHeight="1" x14ac:dyDescent="0.2"/>
    <row r="1369" ht="15.75" customHeight="1" x14ac:dyDescent="0.2"/>
    <row r="1370" ht="15.75" customHeight="1" x14ac:dyDescent="0.2"/>
    <row r="1371" ht="15.75" customHeight="1" x14ac:dyDescent="0.2"/>
    <row r="1372" ht="15.75" customHeight="1" x14ac:dyDescent="0.2"/>
    <row r="1373" ht="15.75" customHeight="1" x14ac:dyDescent="0.2"/>
    <row r="1374" ht="15.75" customHeight="1" x14ac:dyDescent="0.2"/>
    <row r="1375" ht="15.75" customHeight="1" x14ac:dyDescent="0.2"/>
    <row r="1376" ht="15.75" customHeight="1" x14ac:dyDescent="0.2"/>
    <row r="1377" ht="15.75" customHeight="1" x14ac:dyDescent="0.2"/>
    <row r="1378" ht="15.75" customHeight="1" x14ac:dyDescent="0.2"/>
    <row r="1379" ht="15.75" customHeight="1" x14ac:dyDescent="0.2"/>
    <row r="1380" ht="15.75" customHeight="1" x14ac:dyDescent="0.2"/>
    <row r="1381" ht="15.75" customHeight="1" x14ac:dyDescent="0.2"/>
    <row r="1382" ht="15.75" customHeight="1" x14ac:dyDescent="0.2"/>
    <row r="1383" ht="15.75" customHeight="1" x14ac:dyDescent="0.2"/>
    <row r="1384" ht="15.75" customHeight="1" x14ac:dyDescent="0.2"/>
    <row r="1385" ht="15.75" customHeight="1" x14ac:dyDescent="0.2"/>
    <row r="1386" ht="15.75" customHeight="1" x14ac:dyDescent="0.2"/>
    <row r="1387" ht="15.75" customHeight="1" x14ac:dyDescent="0.2"/>
    <row r="1388" ht="15.75" customHeight="1" x14ac:dyDescent="0.2"/>
    <row r="1389" ht="15.75" customHeight="1" x14ac:dyDescent="0.2"/>
    <row r="1390" ht="15.75" customHeight="1" x14ac:dyDescent="0.2"/>
    <row r="1391" ht="15.75" customHeight="1" x14ac:dyDescent="0.2"/>
    <row r="1392" ht="15.75" customHeight="1" x14ac:dyDescent="0.2"/>
    <row r="1393" ht="15.75" customHeight="1" x14ac:dyDescent="0.2"/>
    <row r="1394" ht="15.75" customHeight="1" x14ac:dyDescent="0.2"/>
    <row r="1395" ht="15.75" customHeight="1" x14ac:dyDescent="0.2"/>
    <row r="1396" ht="15.75" customHeight="1" x14ac:dyDescent="0.2"/>
    <row r="1397" ht="15.75" customHeight="1" x14ac:dyDescent="0.2"/>
    <row r="1398" ht="15.75" customHeight="1" x14ac:dyDescent="0.2"/>
    <row r="1399" ht="15.75" customHeight="1" x14ac:dyDescent="0.2"/>
    <row r="1400" ht="15.75" customHeight="1" x14ac:dyDescent="0.2"/>
    <row r="1401" ht="15.75" customHeight="1" x14ac:dyDescent="0.2"/>
    <row r="1402" ht="15.75" customHeight="1" x14ac:dyDescent="0.2"/>
    <row r="1403" ht="15.75" customHeight="1" x14ac:dyDescent="0.2"/>
    <row r="1404" ht="15.75" customHeight="1" x14ac:dyDescent="0.2"/>
    <row r="1405" ht="15.75" customHeight="1" x14ac:dyDescent="0.2"/>
    <row r="1406" ht="15.75" customHeight="1" x14ac:dyDescent="0.2"/>
    <row r="1407" ht="15.75" customHeight="1" x14ac:dyDescent="0.2"/>
    <row r="1408" ht="15.75" customHeight="1" x14ac:dyDescent="0.2"/>
    <row r="1409" ht="15.75" customHeight="1" x14ac:dyDescent="0.2"/>
    <row r="1410" ht="15.75" customHeight="1" x14ac:dyDescent="0.2"/>
    <row r="1411" ht="15.75" customHeight="1" x14ac:dyDescent="0.2"/>
    <row r="1412" ht="15.75" customHeight="1" x14ac:dyDescent="0.2"/>
    <row r="1413" ht="15.75" customHeight="1" x14ac:dyDescent="0.2"/>
    <row r="1414" ht="15.75" customHeight="1" x14ac:dyDescent="0.2"/>
    <row r="1415" ht="15.75" customHeight="1" x14ac:dyDescent="0.2"/>
    <row r="1416" ht="15.75" customHeight="1" x14ac:dyDescent="0.2"/>
    <row r="1417" ht="15.75" customHeight="1" x14ac:dyDescent="0.2"/>
    <row r="1418" ht="15.75" customHeight="1" x14ac:dyDescent="0.2"/>
    <row r="1419" ht="15.75" customHeight="1" x14ac:dyDescent="0.2"/>
    <row r="1420" ht="15.75" customHeight="1" x14ac:dyDescent="0.2"/>
    <row r="1421" ht="15.75" customHeight="1" x14ac:dyDescent="0.2"/>
    <row r="1422" ht="15.75" customHeight="1" x14ac:dyDescent="0.2"/>
    <row r="1423" ht="15.75" customHeight="1" x14ac:dyDescent="0.2"/>
    <row r="1424" ht="15.75" customHeight="1" x14ac:dyDescent="0.2"/>
    <row r="1425" ht="15.75" customHeight="1" x14ac:dyDescent="0.2"/>
    <row r="1426" ht="15.75" customHeight="1" x14ac:dyDescent="0.2"/>
    <row r="1427" ht="15.75" customHeight="1" x14ac:dyDescent="0.2"/>
    <row r="1428" ht="15.75" customHeight="1" x14ac:dyDescent="0.2"/>
    <row r="1429" ht="15.75" customHeight="1" x14ac:dyDescent="0.2"/>
    <row r="1430" ht="15.75" customHeight="1" x14ac:dyDescent="0.2"/>
    <row r="1431" ht="15.75" customHeight="1" x14ac:dyDescent="0.2"/>
    <row r="1432" ht="15.75" customHeight="1" x14ac:dyDescent="0.2"/>
    <row r="1433" ht="15.75" customHeight="1" x14ac:dyDescent="0.2"/>
    <row r="1434" ht="15.75" customHeight="1" x14ac:dyDescent="0.2"/>
    <row r="1435" ht="15.75" customHeight="1" x14ac:dyDescent="0.2"/>
    <row r="1436" ht="15.75" customHeight="1" x14ac:dyDescent="0.2"/>
    <row r="1437" ht="15.75" customHeight="1" x14ac:dyDescent="0.2"/>
    <row r="1438" ht="15.75" customHeight="1" x14ac:dyDescent="0.2"/>
    <row r="1439" ht="15.75" customHeight="1" x14ac:dyDescent="0.2"/>
    <row r="1440" ht="15.75" customHeight="1" x14ac:dyDescent="0.2"/>
    <row r="1441" ht="15.75" customHeight="1" x14ac:dyDescent="0.2"/>
    <row r="1442" ht="15.75" customHeight="1" x14ac:dyDescent="0.2"/>
    <row r="1443" ht="15.75" customHeight="1" x14ac:dyDescent="0.2"/>
    <row r="1444" ht="15.75" customHeight="1" x14ac:dyDescent="0.2"/>
    <row r="1445" ht="15.75" customHeight="1" x14ac:dyDescent="0.2"/>
    <row r="1446" ht="15.75" customHeight="1" x14ac:dyDescent="0.2"/>
    <row r="1447" ht="15.75" customHeight="1" x14ac:dyDescent="0.2"/>
    <row r="1448" ht="15.75" customHeight="1" x14ac:dyDescent="0.2"/>
    <row r="1449" ht="15.75" customHeight="1" x14ac:dyDescent="0.2"/>
    <row r="1450" ht="15.75" customHeight="1" x14ac:dyDescent="0.2"/>
    <row r="1451" ht="15.75" customHeight="1" x14ac:dyDescent="0.2"/>
    <row r="1452" ht="15.75" customHeight="1" x14ac:dyDescent="0.2"/>
    <row r="1453" ht="15.75" customHeight="1" x14ac:dyDescent="0.2"/>
    <row r="1454" ht="15.75" customHeight="1" x14ac:dyDescent="0.2"/>
    <row r="1455" ht="15.75" customHeight="1" x14ac:dyDescent="0.2"/>
    <row r="1456" ht="15.75" customHeight="1" x14ac:dyDescent="0.2"/>
    <row r="1457" ht="15.75" customHeight="1" x14ac:dyDescent="0.2"/>
    <row r="1458" ht="15.75" customHeight="1" x14ac:dyDescent="0.2"/>
    <row r="1459" ht="15.75" customHeight="1" x14ac:dyDescent="0.2"/>
    <row r="1460" ht="15.75" customHeight="1" x14ac:dyDescent="0.2"/>
    <row r="1461" ht="15.75" customHeight="1" x14ac:dyDescent="0.2"/>
    <row r="1462" ht="15.75" customHeight="1" x14ac:dyDescent="0.2"/>
    <row r="1463" ht="15.75" customHeight="1" x14ac:dyDescent="0.2"/>
    <row r="1464" ht="15.75" customHeight="1" x14ac:dyDescent="0.2"/>
    <row r="1465" ht="15.75" customHeight="1" x14ac:dyDescent="0.2"/>
    <row r="1466" ht="15.75" customHeight="1" x14ac:dyDescent="0.2"/>
    <row r="1467" ht="15.75" customHeight="1" x14ac:dyDescent="0.2"/>
    <row r="1468" ht="15.75" customHeight="1" x14ac:dyDescent="0.2"/>
    <row r="1469" ht="15.75" customHeight="1" x14ac:dyDescent="0.2"/>
    <row r="1470" ht="15.75" customHeight="1" x14ac:dyDescent="0.2"/>
    <row r="1471" ht="15.75" customHeight="1" x14ac:dyDescent="0.2"/>
    <row r="1472" ht="15.75" customHeight="1" x14ac:dyDescent="0.2"/>
    <row r="1473" ht="15.75" customHeight="1" x14ac:dyDescent="0.2"/>
    <row r="1474" ht="15.75" customHeight="1" x14ac:dyDescent="0.2"/>
    <row r="1475" ht="15.75" customHeight="1" x14ac:dyDescent="0.2"/>
    <row r="1476" ht="15.75" customHeight="1" x14ac:dyDescent="0.2"/>
    <row r="1477" ht="15.75" customHeight="1" x14ac:dyDescent="0.2"/>
    <row r="1478" ht="15.75" customHeight="1" x14ac:dyDescent="0.2"/>
    <row r="1479" ht="15.75" customHeight="1" x14ac:dyDescent="0.2"/>
    <row r="1480" ht="15.75" customHeight="1" x14ac:dyDescent="0.2"/>
    <row r="1481" ht="15.75" customHeight="1" x14ac:dyDescent="0.2"/>
    <row r="1482" ht="15.75" customHeight="1" x14ac:dyDescent="0.2"/>
    <row r="1483" ht="15.75" customHeight="1" x14ac:dyDescent="0.2"/>
    <row r="1484" ht="15.75" customHeight="1" x14ac:dyDescent="0.2"/>
    <row r="1485" ht="15.75" customHeight="1" x14ac:dyDescent="0.2"/>
    <row r="1486" ht="15.75" customHeight="1" x14ac:dyDescent="0.2"/>
    <row r="1487" ht="15.75" customHeight="1" x14ac:dyDescent="0.2"/>
    <row r="1488" ht="15.75" customHeight="1" x14ac:dyDescent="0.2"/>
    <row r="1489" ht="15.75" customHeight="1" x14ac:dyDescent="0.2"/>
    <row r="1490" ht="15.75" customHeight="1" x14ac:dyDescent="0.2"/>
    <row r="1491" ht="15.75" customHeight="1" x14ac:dyDescent="0.2"/>
    <row r="1492" ht="15.75" customHeight="1" x14ac:dyDescent="0.2"/>
    <row r="1493" ht="15.75" customHeight="1" x14ac:dyDescent="0.2"/>
    <row r="1494" ht="15.75" customHeight="1" x14ac:dyDescent="0.2"/>
    <row r="1495" ht="15.75" customHeight="1" x14ac:dyDescent="0.2"/>
    <row r="1496" ht="15.75" customHeight="1" x14ac:dyDescent="0.2"/>
    <row r="1497" ht="15.75" customHeight="1" x14ac:dyDescent="0.2"/>
    <row r="1498" ht="15.75" customHeight="1" x14ac:dyDescent="0.2"/>
    <row r="1499" ht="15.75" customHeight="1" x14ac:dyDescent="0.2"/>
    <row r="1500" ht="15.75" customHeight="1" x14ac:dyDescent="0.2"/>
    <row r="1501" ht="15.75" customHeight="1" x14ac:dyDescent="0.2"/>
    <row r="1502" ht="15.75" customHeight="1" x14ac:dyDescent="0.2"/>
    <row r="1503" ht="15.75" customHeight="1" x14ac:dyDescent="0.2"/>
    <row r="1504" ht="15.75" customHeight="1" x14ac:dyDescent="0.2"/>
    <row r="1505" ht="15.75" customHeight="1" x14ac:dyDescent="0.2"/>
    <row r="1506" ht="15.75" customHeight="1" x14ac:dyDescent="0.2"/>
    <row r="1507" ht="15.75" customHeight="1" x14ac:dyDescent="0.2"/>
    <row r="1508" ht="15.75" customHeight="1" x14ac:dyDescent="0.2"/>
    <row r="1509" ht="15.75" customHeight="1" x14ac:dyDescent="0.2"/>
    <row r="1510" ht="15.75" customHeight="1" x14ac:dyDescent="0.2"/>
    <row r="1511" ht="15.75" customHeight="1" x14ac:dyDescent="0.2"/>
    <row r="1512" ht="15.75" customHeight="1" x14ac:dyDescent="0.2"/>
    <row r="1513" ht="15.75" customHeight="1" x14ac:dyDescent="0.2"/>
    <row r="1514" ht="15.75" customHeight="1" x14ac:dyDescent="0.2"/>
    <row r="1515" ht="15.75" customHeight="1" x14ac:dyDescent="0.2"/>
    <row r="1516" ht="15.75" customHeight="1" x14ac:dyDescent="0.2"/>
    <row r="1517" ht="15.75" customHeight="1" x14ac:dyDescent="0.2"/>
    <row r="1518" ht="15.75" customHeight="1" x14ac:dyDescent="0.2"/>
    <row r="1519" ht="15.75" customHeight="1" x14ac:dyDescent="0.2"/>
    <row r="1520" ht="15.75" customHeight="1" x14ac:dyDescent="0.2"/>
    <row r="1521" ht="15.75" customHeight="1" x14ac:dyDescent="0.2"/>
    <row r="1522" ht="15.75" customHeight="1" x14ac:dyDescent="0.2"/>
    <row r="1523" ht="15.75" customHeight="1" x14ac:dyDescent="0.2"/>
    <row r="1524" ht="15.75" customHeight="1" x14ac:dyDescent="0.2"/>
    <row r="1525" ht="15.75" customHeight="1" x14ac:dyDescent="0.2"/>
    <row r="1526" ht="15.75" customHeight="1" x14ac:dyDescent="0.2"/>
    <row r="1527" ht="15.75" customHeight="1" x14ac:dyDescent="0.2"/>
    <row r="1528" ht="15.75" customHeight="1" x14ac:dyDescent="0.2"/>
    <row r="1529" ht="15.75" customHeight="1" x14ac:dyDescent="0.2"/>
    <row r="1530" ht="15.75" customHeight="1" x14ac:dyDescent="0.2"/>
    <row r="1531" ht="15.75" customHeight="1" x14ac:dyDescent="0.2"/>
    <row r="1532" ht="15.75" customHeight="1" x14ac:dyDescent="0.2"/>
    <row r="1533" ht="15.75" customHeight="1" x14ac:dyDescent="0.2"/>
    <row r="1534" ht="15.75" customHeight="1" x14ac:dyDescent="0.2"/>
    <row r="1535" ht="15.75" customHeight="1" x14ac:dyDescent="0.2"/>
    <row r="1536" ht="15.75" customHeight="1" x14ac:dyDescent="0.2"/>
    <row r="1537" ht="15.75" customHeight="1" x14ac:dyDescent="0.2"/>
    <row r="1538" ht="15.75" customHeight="1" x14ac:dyDescent="0.2"/>
    <row r="1539" ht="15.75" customHeight="1" x14ac:dyDescent="0.2"/>
    <row r="1540" ht="15.75" customHeight="1" x14ac:dyDescent="0.2"/>
    <row r="1541" ht="15.75" customHeight="1" x14ac:dyDescent="0.2"/>
    <row r="1542" ht="15.75" customHeight="1" x14ac:dyDescent="0.2"/>
    <row r="1543" ht="15.75" customHeight="1" x14ac:dyDescent="0.2"/>
    <row r="1544" ht="15.75" customHeight="1" x14ac:dyDescent="0.2"/>
    <row r="1545" ht="15.75" customHeight="1" x14ac:dyDescent="0.2"/>
    <row r="1546" ht="15.75" customHeight="1" x14ac:dyDescent="0.2"/>
    <row r="1547" ht="15.75" customHeight="1" x14ac:dyDescent="0.2"/>
    <row r="1548" ht="15.75" customHeight="1" x14ac:dyDescent="0.2"/>
    <row r="1549" ht="15.75" customHeight="1" x14ac:dyDescent="0.2"/>
    <row r="1550" ht="15.75" customHeight="1" x14ac:dyDescent="0.2"/>
    <row r="1551" ht="15.75" customHeight="1" x14ac:dyDescent="0.2"/>
    <row r="1552" ht="15.75" customHeight="1" x14ac:dyDescent="0.2"/>
    <row r="1553" ht="15.75" customHeight="1" x14ac:dyDescent="0.2"/>
    <row r="1554" ht="15.75" customHeight="1" x14ac:dyDescent="0.2"/>
    <row r="1555" ht="15.75" customHeight="1" x14ac:dyDescent="0.2"/>
    <row r="1556" ht="15.75" customHeight="1" x14ac:dyDescent="0.2"/>
    <row r="1557" ht="15.75" customHeight="1" x14ac:dyDescent="0.2"/>
    <row r="1558" ht="15.75" customHeight="1" x14ac:dyDescent="0.2"/>
    <row r="1559" ht="15.75" customHeight="1" x14ac:dyDescent="0.2"/>
    <row r="1560" ht="15.75" customHeight="1" x14ac:dyDescent="0.2"/>
    <row r="1561" ht="15.75" customHeight="1" x14ac:dyDescent="0.2"/>
    <row r="1562" ht="15.75" customHeight="1" x14ac:dyDescent="0.2"/>
    <row r="1563" ht="15.75" customHeight="1" x14ac:dyDescent="0.2"/>
    <row r="1564" ht="15.75" customHeight="1" x14ac:dyDescent="0.2"/>
    <row r="1565" ht="15.75" customHeight="1" x14ac:dyDescent="0.2"/>
    <row r="1566" ht="15.75" customHeight="1" x14ac:dyDescent="0.2"/>
    <row r="1567" ht="15.75" customHeight="1" x14ac:dyDescent="0.2"/>
    <row r="1568" ht="15.75" customHeight="1" x14ac:dyDescent="0.2"/>
    <row r="1569" ht="15.75" customHeight="1" x14ac:dyDescent="0.2"/>
    <row r="1570" ht="15.75" customHeight="1" x14ac:dyDescent="0.2"/>
    <row r="1571" ht="15.75" customHeight="1" x14ac:dyDescent="0.2"/>
    <row r="1572" ht="15.75" customHeight="1" x14ac:dyDescent="0.2"/>
    <row r="1573" ht="15.75" customHeight="1" x14ac:dyDescent="0.2"/>
    <row r="1574" ht="15.75" customHeight="1" x14ac:dyDescent="0.2"/>
    <row r="1575" ht="15.75" customHeight="1" x14ac:dyDescent="0.2"/>
    <row r="1576" ht="15.75" customHeight="1" x14ac:dyDescent="0.2"/>
    <row r="1577" ht="15.75" customHeight="1" x14ac:dyDescent="0.2"/>
    <row r="1578" ht="15.75" customHeight="1" x14ac:dyDescent="0.2"/>
    <row r="1579" ht="15.75" customHeight="1" x14ac:dyDescent="0.2"/>
    <row r="1580" ht="15.75" customHeight="1" x14ac:dyDescent="0.2"/>
    <row r="1581" ht="15.75" customHeight="1" x14ac:dyDescent="0.2"/>
    <row r="1582" ht="15.75" customHeight="1" x14ac:dyDescent="0.2"/>
    <row r="1583" ht="15.75" customHeight="1" x14ac:dyDescent="0.2"/>
    <row r="1584" ht="15.75" customHeight="1" x14ac:dyDescent="0.2"/>
    <row r="1585" ht="15.75" customHeight="1" x14ac:dyDescent="0.2"/>
    <row r="1586" ht="15.75" customHeight="1" x14ac:dyDescent="0.2"/>
    <row r="1587" ht="15.75" customHeight="1" x14ac:dyDescent="0.2"/>
    <row r="1588" ht="15.75" customHeight="1" x14ac:dyDescent="0.2"/>
    <row r="1589" ht="15.75" customHeight="1" x14ac:dyDescent="0.2"/>
    <row r="1590" ht="15.75" customHeight="1" x14ac:dyDescent="0.2"/>
    <row r="1591" ht="15.75" customHeight="1" x14ac:dyDescent="0.2"/>
    <row r="1592" ht="15.75" customHeight="1" x14ac:dyDescent="0.2"/>
    <row r="1593" ht="15.75" customHeight="1" x14ac:dyDescent="0.2"/>
    <row r="1594" ht="15.75" customHeight="1" x14ac:dyDescent="0.2"/>
    <row r="1595" ht="15.75" customHeight="1" x14ac:dyDescent="0.2"/>
    <row r="1596" ht="15.75" customHeight="1" x14ac:dyDescent="0.2"/>
    <row r="1597" ht="15.75" customHeight="1" x14ac:dyDescent="0.2"/>
    <row r="1598" ht="15.75" customHeight="1" x14ac:dyDescent="0.2"/>
    <row r="1599" ht="15.75" customHeight="1" x14ac:dyDescent="0.2"/>
    <row r="1600" ht="15.75" customHeight="1" x14ac:dyDescent="0.2"/>
    <row r="1601" ht="15.75" customHeight="1" x14ac:dyDescent="0.2"/>
    <row r="1602" ht="15.75" customHeight="1" x14ac:dyDescent="0.2"/>
    <row r="1603" ht="15.75" customHeight="1" x14ac:dyDescent="0.2"/>
    <row r="1604" ht="15.75" customHeight="1" x14ac:dyDescent="0.2"/>
    <row r="1605" ht="15.75" customHeight="1" x14ac:dyDescent="0.2"/>
    <row r="1606" ht="15.75" customHeight="1" x14ac:dyDescent="0.2"/>
    <row r="1607" ht="15.75" customHeight="1" x14ac:dyDescent="0.2"/>
    <row r="1608" ht="15.75" customHeight="1" x14ac:dyDescent="0.2"/>
    <row r="1609" ht="15.75" customHeight="1" x14ac:dyDescent="0.2"/>
    <row r="1610" ht="15.75" customHeight="1" x14ac:dyDescent="0.2"/>
    <row r="1611" ht="15.75" customHeight="1" x14ac:dyDescent="0.2"/>
    <row r="1612" ht="15.75" customHeight="1" x14ac:dyDescent="0.2"/>
    <row r="1613" ht="15.75" customHeight="1" x14ac:dyDescent="0.2"/>
    <row r="1614" ht="15.75" customHeight="1" x14ac:dyDescent="0.2"/>
    <row r="1615" ht="15.75" customHeight="1" x14ac:dyDescent="0.2"/>
    <row r="1616" ht="15.75" customHeight="1" x14ac:dyDescent="0.2"/>
    <row r="1617" spans="1:8" ht="15.75" customHeight="1" x14ac:dyDescent="0.2"/>
    <row r="1618" spans="1:8" ht="15.75" customHeight="1" x14ac:dyDescent="0.2"/>
    <row r="1619" spans="1:8" ht="15.75" customHeight="1" x14ac:dyDescent="0.2"/>
    <row r="1620" spans="1:8" ht="15.75" customHeight="1" x14ac:dyDescent="0.2"/>
    <row r="1621" spans="1:8" ht="15.75" customHeight="1" x14ac:dyDescent="0.2"/>
    <row r="1622" spans="1:8" ht="15.75" customHeight="1" x14ac:dyDescent="0.2"/>
    <row r="1623" spans="1:8" ht="15.75" customHeight="1" x14ac:dyDescent="0.2"/>
    <row r="1624" spans="1:8" ht="15.75" customHeight="1" x14ac:dyDescent="0.2"/>
    <row r="1625" spans="1:8" ht="15.75" customHeight="1" x14ac:dyDescent="0.2"/>
    <row r="1626" spans="1:8" ht="15.75" customHeight="1" x14ac:dyDescent="0.2"/>
    <row r="1627" spans="1:8" ht="15.75" customHeight="1" x14ac:dyDescent="0.2"/>
    <row r="1628" spans="1:8" ht="15.75" customHeight="1" x14ac:dyDescent="0.2"/>
    <row r="1629" spans="1:8" ht="15.75" customHeight="1" x14ac:dyDescent="0.2">
      <c r="A1629" s="41"/>
      <c r="B1629" s="41"/>
      <c r="C1629" s="41"/>
      <c r="D1629" s="41"/>
      <c r="E1629" s="41"/>
      <c r="F1629" s="41"/>
      <c r="G1629" s="41"/>
      <c r="H1629" s="41"/>
    </row>
    <row r="1630" spans="1:8" ht="15.75" customHeight="1" x14ac:dyDescent="0.2">
      <c r="A1630" s="41"/>
      <c r="B1630" s="41"/>
      <c r="C1630" s="41"/>
      <c r="D1630" s="41"/>
      <c r="E1630" s="41"/>
      <c r="F1630" s="41"/>
      <c r="G1630" s="41"/>
      <c r="H1630" s="41"/>
    </row>
    <row r="1631" spans="1:8" ht="15.75" customHeight="1" x14ac:dyDescent="0.2">
      <c r="A1631" s="41"/>
      <c r="B1631" s="41"/>
      <c r="C1631" s="41"/>
      <c r="D1631" s="41"/>
      <c r="E1631" s="41"/>
      <c r="F1631" s="41"/>
      <c r="G1631" s="41"/>
      <c r="H1631" s="41"/>
    </row>
    <row r="1632" spans="1:8" ht="15.75" customHeight="1" x14ac:dyDescent="0.2">
      <c r="A1632" s="41"/>
      <c r="B1632" s="41"/>
      <c r="C1632" s="41"/>
      <c r="D1632" s="41"/>
      <c r="E1632" s="41"/>
      <c r="F1632" s="41"/>
      <c r="G1632" s="41"/>
      <c r="H1632" s="41"/>
    </row>
    <row r="1633" spans="1:8" ht="15.75" customHeight="1" x14ac:dyDescent="0.2">
      <c r="A1633" s="41"/>
      <c r="B1633" s="41"/>
      <c r="C1633" s="41"/>
      <c r="D1633" s="41"/>
      <c r="E1633" s="41"/>
      <c r="F1633" s="41"/>
      <c r="G1633" s="41"/>
      <c r="H1633" s="41"/>
    </row>
    <row r="1634" spans="1:8" ht="15.75" customHeight="1" x14ac:dyDescent="0.2">
      <c r="A1634" s="41"/>
      <c r="B1634" s="41"/>
      <c r="C1634" s="41"/>
      <c r="D1634" s="41"/>
      <c r="E1634" s="41"/>
      <c r="F1634" s="41"/>
      <c r="G1634" s="41"/>
      <c r="H1634" s="41"/>
    </row>
    <row r="1635" spans="1:8" ht="15.75" customHeight="1" x14ac:dyDescent="0.2">
      <c r="A1635" s="41"/>
      <c r="B1635" s="41"/>
      <c r="C1635" s="41"/>
      <c r="D1635" s="41"/>
      <c r="E1635" s="41"/>
      <c r="F1635" s="41"/>
      <c r="G1635" s="41"/>
      <c r="H1635" s="41"/>
    </row>
    <row r="1636" spans="1:8" ht="15.75" customHeight="1" x14ac:dyDescent="0.2">
      <c r="A1636" s="41"/>
      <c r="B1636" s="41"/>
      <c r="C1636" s="41"/>
      <c r="D1636" s="41"/>
      <c r="E1636" s="41"/>
      <c r="F1636" s="41"/>
      <c r="G1636" s="41"/>
      <c r="H1636" s="41"/>
    </row>
    <row r="1637" spans="1:8" ht="15.75" customHeight="1" x14ac:dyDescent="0.2">
      <c r="A1637" s="41"/>
      <c r="B1637" s="41"/>
      <c r="C1637" s="41"/>
      <c r="D1637" s="41"/>
      <c r="E1637" s="41"/>
      <c r="F1637" s="41"/>
      <c r="G1637" s="41"/>
      <c r="H1637" s="41"/>
    </row>
    <row r="1638" spans="1:8" ht="15.75" customHeight="1" x14ac:dyDescent="0.2">
      <c r="A1638" s="41"/>
      <c r="B1638" s="41"/>
      <c r="C1638" s="41"/>
      <c r="D1638" s="41"/>
      <c r="E1638" s="41"/>
      <c r="F1638" s="41"/>
      <c r="G1638" s="41"/>
      <c r="H1638" s="41"/>
    </row>
    <row r="1639" spans="1:8" ht="15.75" customHeight="1" x14ac:dyDescent="0.2">
      <c r="A1639" s="41"/>
      <c r="B1639" s="41"/>
      <c r="C1639" s="41"/>
      <c r="D1639" s="41"/>
      <c r="E1639" s="41"/>
      <c r="F1639" s="41"/>
      <c r="G1639" s="41"/>
      <c r="H1639" s="41"/>
    </row>
    <row r="1640" spans="1:8" ht="15.75" customHeight="1" x14ac:dyDescent="0.2">
      <c r="A1640" s="41"/>
      <c r="B1640" s="41"/>
      <c r="C1640" s="41"/>
      <c r="D1640" s="41"/>
      <c r="E1640" s="41"/>
      <c r="F1640" s="41"/>
      <c r="G1640" s="41"/>
      <c r="H1640" s="41"/>
    </row>
    <row r="1641" spans="1:8" ht="15.75" customHeight="1" x14ac:dyDescent="0.2">
      <c r="A1641" s="41"/>
      <c r="B1641" s="41"/>
      <c r="C1641" s="41"/>
      <c r="D1641" s="41"/>
      <c r="E1641" s="41"/>
      <c r="F1641" s="41"/>
      <c r="G1641" s="41"/>
      <c r="H1641" s="41"/>
    </row>
    <row r="1642" spans="1:8" ht="15.75" customHeight="1" x14ac:dyDescent="0.2">
      <c r="A1642" s="41"/>
      <c r="B1642" s="41"/>
      <c r="C1642" s="41"/>
      <c r="D1642" s="41"/>
      <c r="E1642" s="41"/>
      <c r="F1642" s="41"/>
      <c r="G1642" s="41"/>
      <c r="H1642" s="41"/>
    </row>
    <row r="1643" spans="1:8" ht="15.75" customHeight="1" x14ac:dyDescent="0.2">
      <c r="A1643" s="41"/>
      <c r="B1643" s="41"/>
      <c r="C1643" s="41"/>
      <c r="D1643" s="41"/>
      <c r="E1643" s="41"/>
      <c r="F1643" s="41"/>
      <c r="G1643" s="41"/>
      <c r="H1643" s="41"/>
    </row>
    <row r="1644" spans="1:8" ht="15.75" customHeight="1" x14ac:dyDescent="0.2">
      <c r="A1644" s="41"/>
      <c r="B1644" s="41"/>
      <c r="C1644" s="41"/>
      <c r="D1644" s="41"/>
      <c r="E1644" s="41"/>
      <c r="F1644" s="41"/>
      <c r="G1644" s="41"/>
      <c r="H1644" s="41"/>
    </row>
    <row r="1645" spans="1:8" ht="15.75" customHeight="1" x14ac:dyDescent="0.2">
      <c r="A1645" s="41"/>
      <c r="B1645" s="41"/>
      <c r="C1645" s="41"/>
      <c r="D1645" s="41"/>
      <c r="E1645" s="41"/>
      <c r="F1645" s="41"/>
      <c r="G1645" s="41"/>
      <c r="H1645" s="41"/>
    </row>
    <row r="1646" spans="1:8" ht="15.75" customHeight="1" x14ac:dyDescent="0.2">
      <c r="A1646" s="41"/>
      <c r="B1646" s="41"/>
      <c r="C1646" s="41"/>
      <c r="D1646" s="41"/>
      <c r="E1646" s="41"/>
      <c r="F1646" s="41"/>
      <c r="G1646" s="41"/>
      <c r="H1646" s="41"/>
    </row>
    <row r="1647" spans="1:8" ht="15.75" customHeight="1" x14ac:dyDescent="0.2">
      <c r="A1647" s="41"/>
      <c r="B1647" s="41"/>
      <c r="C1647" s="41"/>
      <c r="D1647" s="41"/>
      <c r="E1647" s="41"/>
      <c r="F1647" s="41"/>
      <c r="G1647" s="41"/>
      <c r="H1647" s="41"/>
    </row>
    <row r="1648" spans="1:8" ht="15.75" customHeight="1" x14ac:dyDescent="0.2">
      <c r="A1648" s="41"/>
      <c r="B1648" s="41"/>
      <c r="C1648" s="41"/>
      <c r="D1648" s="41"/>
      <c r="E1648" s="41"/>
      <c r="F1648" s="41"/>
      <c r="G1648" s="41"/>
      <c r="H1648" s="41"/>
    </row>
    <row r="1649" spans="1:8" ht="15.75" customHeight="1" x14ac:dyDescent="0.2">
      <c r="A1649" s="41"/>
      <c r="B1649" s="41"/>
      <c r="C1649" s="41"/>
      <c r="D1649" s="41"/>
      <c r="E1649" s="41"/>
      <c r="F1649" s="41"/>
      <c r="G1649" s="41"/>
      <c r="H1649" s="41"/>
    </row>
    <row r="1650" spans="1:8" ht="15.75" customHeight="1" x14ac:dyDescent="0.2">
      <c r="A1650" s="41"/>
      <c r="B1650" s="41"/>
      <c r="C1650" s="41"/>
      <c r="D1650" s="41"/>
      <c r="E1650" s="41"/>
      <c r="F1650" s="41"/>
      <c r="G1650" s="41"/>
      <c r="H1650" s="41"/>
    </row>
    <row r="1651" spans="1:8" ht="15.75" customHeight="1" x14ac:dyDescent="0.2">
      <c r="A1651" s="41"/>
      <c r="B1651" s="41"/>
      <c r="C1651" s="41"/>
      <c r="D1651" s="41"/>
      <c r="E1651" s="41"/>
      <c r="F1651" s="41"/>
      <c r="G1651" s="41"/>
      <c r="H1651" s="41"/>
    </row>
    <row r="1652" spans="1:8" ht="15.75" customHeight="1" x14ac:dyDescent="0.2">
      <c r="A1652" s="41"/>
      <c r="B1652" s="41"/>
      <c r="C1652" s="41"/>
      <c r="D1652" s="41"/>
      <c r="E1652" s="41"/>
      <c r="F1652" s="41"/>
      <c r="G1652" s="41"/>
      <c r="H1652" s="41"/>
    </row>
    <row r="1653" spans="1:8" ht="15.75" customHeight="1" x14ac:dyDescent="0.2">
      <c r="A1653" s="41"/>
      <c r="B1653" s="41"/>
      <c r="C1653" s="41"/>
      <c r="D1653" s="41"/>
      <c r="E1653" s="41"/>
      <c r="F1653" s="41"/>
      <c r="G1653" s="41"/>
      <c r="H1653" s="41"/>
    </row>
    <row r="1654" spans="1:8" ht="15.75" customHeight="1" x14ac:dyDescent="0.2">
      <c r="A1654" s="41"/>
      <c r="B1654" s="41"/>
      <c r="C1654" s="41"/>
      <c r="D1654" s="41"/>
      <c r="E1654" s="41"/>
      <c r="F1654" s="41"/>
      <c r="G1654" s="41"/>
      <c r="H1654" s="41"/>
    </row>
    <row r="1655" spans="1:8" ht="15.75" customHeight="1" x14ac:dyDescent="0.2">
      <c r="A1655" s="41"/>
      <c r="B1655" s="41"/>
      <c r="C1655" s="41"/>
      <c r="D1655" s="41"/>
      <c r="E1655" s="41"/>
      <c r="F1655" s="41"/>
      <c r="G1655" s="41"/>
      <c r="H1655" s="41"/>
    </row>
    <row r="1656" spans="1:8" ht="15.75" customHeight="1" x14ac:dyDescent="0.2">
      <c r="A1656" s="41"/>
      <c r="B1656" s="41"/>
      <c r="C1656" s="41"/>
      <c r="D1656" s="41"/>
      <c r="E1656" s="41"/>
      <c r="F1656" s="41"/>
      <c r="G1656" s="41"/>
      <c r="H1656" s="41"/>
    </row>
    <row r="1657" spans="1:8" ht="15.75" customHeight="1" x14ac:dyDescent="0.2">
      <c r="A1657" s="41"/>
      <c r="B1657" s="41"/>
      <c r="C1657" s="41"/>
      <c r="D1657" s="41"/>
      <c r="E1657" s="41"/>
      <c r="F1657" s="41"/>
      <c r="G1657" s="41"/>
      <c r="H1657" s="41"/>
    </row>
    <row r="1658" spans="1:8" ht="15.75" customHeight="1" x14ac:dyDescent="0.2">
      <c r="A1658" s="41"/>
      <c r="B1658" s="41"/>
      <c r="C1658" s="41"/>
      <c r="D1658" s="41"/>
      <c r="E1658" s="41"/>
      <c r="F1658" s="41"/>
      <c r="G1658" s="41"/>
      <c r="H1658" s="41"/>
    </row>
    <row r="1659" spans="1:8" ht="15.75" customHeight="1" x14ac:dyDescent="0.2">
      <c r="A1659" s="41"/>
      <c r="B1659" s="41"/>
      <c r="C1659" s="41"/>
      <c r="D1659" s="41"/>
      <c r="E1659" s="41"/>
      <c r="F1659" s="41"/>
      <c r="G1659" s="41"/>
      <c r="H1659" s="41"/>
    </row>
    <row r="1660" spans="1:8" ht="15.75" customHeight="1" x14ac:dyDescent="0.2">
      <c r="A1660" s="41"/>
      <c r="B1660" s="41"/>
      <c r="C1660" s="41"/>
      <c r="D1660" s="41"/>
      <c r="E1660" s="41"/>
      <c r="F1660" s="41"/>
      <c r="G1660" s="41"/>
      <c r="H1660" s="41"/>
    </row>
    <row r="1661" spans="1:8" ht="15.75" customHeight="1" x14ac:dyDescent="0.2">
      <c r="A1661" s="41"/>
      <c r="B1661" s="41"/>
      <c r="C1661" s="41"/>
      <c r="D1661" s="41"/>
      <c r="E1661" s="41"/>
      <c r="F1661" s="41"/>
      <c r="G1661" s="41"/>
      <c r="H1661" s="41"/>
    </row>
    <row r="1662" spans="1:8" ht="15.75" customHeight="1" x14ac:dyDescent="0.2">
      <c r="A1662" s="41"/>
      <c r="B1662" s="41"/>
      <c r="C1662" s="41"/>
      <c r="D1662" s="41"/>
      <c r="E1662" s="41"/>
      <c r="F1662" s="41"/>
      <c r="G1662" s="41"/>
      <c r="H1662" s="41"/>
    </row>
    <row r="1663" spans="1:8" ht="15.75" customHeight="1" x14ac:dyDescent="0.2">
      <c r="A1663" s="41"/>
      <c r="B1663" s="41"/>
      <c r="C1663" s="41"/>
      <c r="D1663" s="41"/>
      <c r="E1663" s="41"/>
      <c r="F1663" s="41"/>
      <c r="G1663" s="41"/>
      <c r="H1663" s="41"/>
    </row>
    <row r="1664" spans="1:8" ht="15.75" customHeight="1" x14ac:dyDescent="0.2">
      <c r="A1664" s="41"/>
      <c r="B1664" s="41"/>
      <c r="C1664" s="41"/>
      <c r="D1664" s="41"/>
      <c r="E1664" s="41"/>
      <c r="F1664" s="41"/>
      <c r="G1664" s="41"/>
      <c r="H1664" s="41"/>
    </row>
    <row r="1665" spans="1:8" ht="15.75" customHeight="1" x14ac:dyDescent="0.2">
      <c r="A1665" s="41"/>
      <c r="B1665" s="41"/>
      <c r="C1665" s="41"/>
      <c r="D1665" s="41"/>
      <c r="E1665" s="41"/>
      <c r="F1665" s="41"/>
      <c r="G1665" s="41"/>
      <c r="H1665" s="41"/>
    </row>
    <row r="1666" spans="1:8" ht="15.75" customHeight="1" x14ac:dyDescent="0.2">
      <c r="A1666" s="41"/>
      <c r="B1666" s="41"/>
      <c r="C1666" s="41"/>
      <c r="D1666" s="41"/>
      <c r="E1666" s="41"/>
      <c r="F1666" s="41"/>
      <c r="G1666" s="41"/>
      <c r="H1666" s="41"/>
    </row>
    <row r="1667" spans="1:8" ht="15.75" customHeight="1" x14ac:dyDescent="0.2">
      <c r="A1667" s="41"/>
      <c r="B1667" s="41"/>
      <c r="C1667" s="41"/>
      <c r="D1667" s="41"/>
      <c r="E1667" s="41"/>
      <c r="F1667" s="41"/>
      <c r="G1667" s="41"/>
      <c r="H1667" s="41"/>
    </row>
    <row r="1668" spans="1:8" ht="15.75" customHeight="1" x14ac:dyDescent="0.2">
      <c r="A1668" s="41"/>
      <c r="B1668" s="41"/>
      <c r="C1668" s="41"/>
      <c r="D1668" s="41"/>
      <c r="E1668" s="41"/>
      <c r="F1668" s="41"/>
      <c r="G1668" s="41"/>
      <c r="H1668" s="41"/>
    </row>
    <row r="1669" spans="1:8" ht="15.75" customHeight="1" x14ac:dyDescent="0.2">
      <c r="A1669" s="41"/>
      <c r="B1669" s="41"/>
      <c r="C1669" s="41"/>
      <c r="D1669" s="41"/>
      <c r="E1669" s="41"/>
      <c r="F1669" s="41"/>
      <c r="G1669" s="41"/>
      <c r="H1669" s="41"/>
    </row>
    <row r="1670" spans="1:8" ht="15.75" customHeight="1" x14ac:dyDescent="0.2">
      <c r="A1670" s="41"/>
      <c r="B1670" s="41"/>
      <c r="C1670" s="41"/>
      <c r="D1670" s="41"/>
      <c r="E1670" s="41"/>
      <c r="F1670" s="41"/>
      <c r="G1670" s="41"/>
      <c r="H1670" s="41"/>
    </row>
    <row r="1671" spans="1:8" ht="15.75" customHeight="1" x14ac:dyDescent="0.2">
      <c r="A1671" s="41"/>
      <c r="B1671" s="41"/>
      <c r="C1671" s="41"/>
      <c r="D1671" s="41"/>
      <c r="E1671" s="41"/>
      <c r="F1671" s="41"/>
      <c r="G1671" s="41"/>
      <c r="H1671" s="41"/>
    </row>
    <row r="1672" spans="1:8" ht="15.75" customHeight="1" x14ac:dyDescent="0.2">
      <c r="A1672" s="41"/>
      <c r="B1672" s="41"/>
      <c r="C1672" s="41"/>
      <c r="D1672" s="41"/>
      <c r="E1672" s="41"/>
      <c r="F1672" s="41"/>
      <c r="G1672" s="41"/>
      <c r="H1672" s="41"/>
    </row>
    <row r="1673" spans="1:8" ht="15.75" customHeight="1" x14ac:dyDescent="0.2">
      <c r="A1673" s="41"/>
      <c r="B1673" s="41"/>
      <c r="C1673" s="41"/>
      <c r="D1673" s="41"/>
      <c r="E1673" s="41"/>
      <c r="F1673" s="41"/>
      <c r="G1673" s="41"/>
      <c r="H1673" s="41"/>
    </row>
    <row r="1674" spans="1:8" ht="15.75" customHeight="1" x14ac:dyDescent="0.2">
      <c r="A1674" s="41"/>
      <c r="B1674" s="41"/>
      <c r="C1674" s="41"/>
      <c r="D1674" s="41"/>
      <c r="E1674" s="41"/>
      <c r="F1674" s="41"/>
      <c r="G1674" s="41"/>
      <c r="H1674" s="41"/>
    </row>
    <row r="1675" spans="1:8" ht="15.75" customHeight="1" x14ac:dyDescent="0.2">
      <c r="A1675" s="41"/>
      <c r="B1675" s="41"/>
      <c r="C1675" s="41"/>
      <c r="D1675" s="41"/>
      <c r="E1675" s="41"/>
      <c r="F1675" s="41"/>
      <c r="G1675" s="41"/>
      <c r="H1675" s="41"/>
    </row>
    <row r="1676" spans="1:8" ht="15.75" customHeight="1" x14ac:dyDescent="0.2">
      <c r="A1676" s="41"/>
      <c r="B1676" s="41"/>
      <c r="C1676" s="41"/>
      <c r="D1676" s="41"/>
      <c r="E1676" s="41"/>
      <c r="F1676" s="41"/>
      <c r="G1676" s="41"/>
      <c r="H1676" s="41"/>
    </row>
    <row r="1677" spans="1:8" ht="15.75" customHeight="1" x14ac:dyDescent="0.2">
      <c r="A1677" s="41"/>
      <c r="B1677" s="41"/>
      <c r="C1677" s="41"/>
      <c r="D1677" s="41"/>
      <c r="E1677" s="41"/>
      <c r="F1677" s="41"/>
      <c r="G1677" s="41"/>
      <c r="H1677" s="41"/>
    </row>
    <row r="1678" spans="1:8" ht="15.75" customHeight="1" x14ac:dyDescent="0.2">
      <c r="A1678" s="41"/>
      <c r="B1678" s="41"/>
      <c r="C1678" s="41"/>
      <c r="D1678" s="41"/>
      <c r="E1678" s="41"/>
      <c r="F1678" s="41"/>
      <c r="G1678" s="41"/>
      <c r="H1678" s="41"/>
    </row>
    <row r="1679" spans="1:8" ht="15.75" customHeight="1" x14ac:dyDescent="0.2">
      <c r="A1679" s="41"/>
      <c r="B1679" s="41"/>
      <c r="C1679" s="41"/>
      <c r="D1679" s="41"/>
      <c r="E1679" s="41"/>
      <c r="F1679" s="41"/>
      <c r="G1679" s="41"/>
      <c r="H1679" s="41"/>
    </row>
    <row r="1680" spans="1:8" ht="15.75" customHeight="1" x14ac:dyDescent="0.2">
      <c r="A1680" s="41"/>
      <c r="B1680" s="41"/>
      <c r="C1680" s="41"/>
      <c r="D1680" s="41"/>
      <c r="E1680" s="41"/>
      <c r="F1680" s="41"/>
      <c r="G1680" s="41"/>
      <c r="H1680" s="41"/>
    </row>
    <row r="1681" spans="1:8" ht="15.75" customHeight="1" x14ac:dyDescent="0.2">
      <c r="A1681" s="41"/>
      <c r="B1681" s="41"/>
      <c r="C1681" s="41"/>
      <c r="D1681" s="41"/>
      <c r="E1681" s="41"/>
      <c r="F1681" s="41"/>
      <c r="G1681" s="41"/>
      <c r="H1681" s="41"/>
    </row>
    <row r="1682" spans="1:8" ht="15.75" customHeight="1" x14ac:dyDescent="0.2">
      <c r="A1682" s="41"/>
      <c r="B1682" s="41"/>
      <c r="C1682" s="41"/>
      <c r="D1682" s="41"/>
      <c r="E1682" s="41"/>
      <c r="F1682" s="41"/>
      <c r="G1682" s="41"/>
      <c r="H1682" s="41"/>
    </row>
    <row r="1683" spans="1:8" ht="15.75" customHeight="1" x14ac:dyDescent="0.2">
      <c r="A1683" s="41"/>
      <c r="B1683" s="41"/>
      <c r="C1683" s="41"/>
      <c r="D1683" s="41"/>
      <c r="E1683" s="41"/>
      <c r="F1683" s="41"/>
      <c r="G1683" s="41"/>
      <c r="H1683" s="41"/>
    </row>
    <row r="1684" spans="1:8" ht="15.75" customHeight="1" x14ac:dyDescent="0.2">
      <c r="A1684" s="41"/>
      <c r="B1684" s="41"/>
      <c r="C1684" s="41"/>
      <c r="D1684" s="41"/>
      <c r="E1684" s="41"/>
      <c r="F1684" s="41"/>
      <c r="G1684" s="41"/>
      <c r="H1684" s="41"/>
    </row>
    <row r="1685" spans="1:8" ht="15.75" customHeight="1" x14ac:dyDescent="0.2">
      <c r="A1685" s="41"/>
      <c r="B1685" s="41"/>
      <c r="C1685" s="41"/>
      <c r="D1685" s="41"/>
      <c r="E1685" s="41"/>
      <c r="F1685" s="41"/>
      <c r="G1685" s="41"/>
      <c r="H1685" s="41"/>
    </row>
    <row r="1686" spans="1:8" ht="15.75" customHeight="1" x14ac:dyDescent="0.2">
      <c r="A1686" s="41"/>
      <c r="B1686" s="41"/>
      <c r="C1686" s="41"/>
      <c r="D1686" s="41"/>
      <c r="E1686" s="41"/>
      <c r="F1686" s="41"/>
      <c r="G1686" s="41"/>
      <c r="H1686" s="41"/>
    </row>
    <row r="1687" spans="1:8" ht="15.75" customHeight="1" x14ac:dyDescent="0.2">
      <c r="A1687" s="41"/>
      <c r="B1687" s="41"/>
      <c r="C1687" s="41"/>
      <c r="D1687" s="41"/>
      <c r="E1687" s="41"/>
      <c r="F1687" s="41"/>
      <c r="G1687" s="41"/>
      <c r="H1687" s="41"/>
    </row>
    <row r="1688" spans="1:8" ht="15.75" customHeight="1" x14ac:dyDescent="0.2">
      <c r="A1688" s="41"/>
      <c r="B1688" s="41"/>
      <c r="C1688" s="41"/>
      <c r="D1688" s="41"/>
      <c r="E1688" s="41"/>
      <c r="F1688" s="41"/>
      <c r="G1688" s="41"/>
      <c r="H1688" s="41"/>
    </row>
    <row r="1689" spans="1:8" ht="15.75" customHeight="1" x14ac:dyDescent="0.2">
      <c r="A1689" s="41"/>
      <c r="B1689" s="41"/>
      <c r="C1689" s="41"/>
      <c r="D1689" s="41"/>
      <c r="E1689" s="41"/>
      <c r="F1689" s="41"/>
      <c r="G1689" s="41"/>
      <c r="H1689" s="41"/>
    </row>
    <row r="1690" spans="1:8" ht="15.75" customHeight="1" x14ac:dyDescent="0.2">
      <c r="A1690" s="41"/>
      <c r="B1690" s="41"/>
      <c r="C1690" s="41"/>
      <c r="D1690" s="41"/>
      <c r="E1690" s="41"/>
      <c r="F1690" s="41"/>
      <c r="G1690" s="41"/>
      <c r="H1690" s="41"/>
    </row>
    <row r="1691" spans="1:8" ht="15.75" customHeight="1" x14ac:dyDescent="0.2">
      <c r="A1691" s="41"/>
      <c r="B1691" s="41"/>
      <c r="C1691" s="41"/>
      <c r="D1691" s="41"/>
      <c r="E1691" s="41"/>
      <c r="F1691" s="41"/>
      <c r="G1691" s="41"/>
      <c r="H1691" s="41"/>
    </row>
    <row r="1692" spans="1:8" ht="15.75" customHeight="1" x14ac:dyDescent="0.2">
      <c r="A1692" s="41"/>
      <c r="B1692" s="41"/>
      <c r="C1692" s="41"/>
      <c r="D1692" s="41"/>
      <c r="E1692" s="41"/>
      <c r="F1692" s="41"/>
      <c r="G1692" s="41"/>
      <c r="H1692" s="41"/>
    </row>
    <row r="1693" spans="1:8" ht="15.75" customHeight="1" x14ac:dyDescent="0.2">
      <c r="A1693" s="41"/>
      <c r="B1693" s="41"/>
      <c r="C1693" s="41"/>
      <c r="D1693" s="41"/>
      <c r="E1693" s="41"/>
      <c r="F1693" s="41"/>
      <c r="G1693" s="41"/>
      <c r="H1693" s="41"/>
    </row>
    <row r="1694" spans="1:8" ht="15.75" customHeight="1" x14ac:dyDescent="0.2">
      <c r="A1694" s="41"/>
      <c r="B1694" s="41"/>
      <c r="C1694" s="41"/>
      <c r="D1694" s="41"/>
      <c r="E1694" s="41"/>
      <c r="F1694" s="41"/>
      <c r="G1694" s="41"/>
      <c r="H1694" s="41"/>
    </row>
    <row r="1695" spans="1:8" ht="15.75" customHeight="1" x14ac:dyDescent="0.2">
      <c r="A1695" s="41"/>
      <c r="B1695" s="41"/>
      <c r="C1695" s="41"/>
      <c r="D1695" s="41"/>
      <c r="E1695" s="41"/>
      <c r="F1695" s="41"/>
      <c r="G1695" s="41"/>
      <c r="H1695" s="41"/>
    </row>
    <row r="1696" spans="1:8" ht="15.75" customHeight="1" x14ac:dyDescent="0.2">
      <c r="A1696" s="41"/>
      <c r="B1696" s="41"/>
      <c r="C1696" s="41"/>
      <c r="D1696" s="41"/>
      <c r="E1696" s="41"/>
      <c r="F1696" s="41"/>
      <c r="G1696" s="41"/>
      <c r="H1696" s="41"/>
    </row>
    <row r="1697" spans="1:8" ht="15.75" customHeight="1" x14ac:dyDescent="0.2">
      <c r="A1697" s="41"/>
      <c r="B1697" s="41"/>
      <c r="C1697" s="41"/>
      <c r="D1697" s="41"/>
      <c r="E1697" s="41"/>
      <c r="F1697" s="41"/>
      <c r="G1697" s="41"/>
      <c r="H1697" s="41"/>
    </row>
    <row r="1698" spans="1:8" ht="15.75" customHeight="1" x14ac:dyDescent="0.2">
      <c r="A1698" s="41"/>
      <c r="B1698" s="41"/>
      <c r="C1698" s="41"/>
      <c r="D1698" s="41"/>
      <c r="E1698" s="41"/>
      <c r="F1698" s="41"/>
      <c r="G1698" s="41"/>
      <c r="H1698" s="41"/>
    </row>
    <row r="1699" spans="1:8" ht="15.75" customHeight="1" x14ac:dyDescent="0.2">
      <c r="A1699" s="41"/>
      <c r="B1699" s="41"/>
      <c r="C1699" s="41"/>
      <c r="D1699" s="41"/>
      <c r="E1699" s="41"/>
      <c r="F1699" s="41"/>
      <c r="G1699" s="41"/>
      <c r="H1699" s="41"/>
    </row>
    <row r="1700" spans="1:8" ht="15.75" customHeight="1" x14ac:dyDescent="0.2">
      <c r="A1700" s="41"/>
      <c r="B1700" s="41"/>
      <c r="C1700" s="41"/>
      <c r="D1700" s="41"/>
      <c r="E1700" s="41"/>
      <c r="F1700" s="41"/>
      <c r="G1700" s="41"/>
      <c r="H1700" s="41"/>
    </row>
    <row r="1701" spans="1:8" ht="15.75" customHeight="1" x14ac:dyDescent="0.2">
      <c r="A1701" s="41"/>
      <c r="B1701" s="41"/>
      <c r="C1701" s="41"/>
      <c r="D1701" s="41"/>
      <c r="E1701" s="41"/>
      <c r="F1701" s="41"/>
      <c r="G1701" s="41"/>
      <c r="H1701" s="41"/>
    </row>
    <row r="1702" spans="1:8" ht="15.75" customHeight="1" x14ac:dyDescent="0.2">
      <c r="A1702" s="41"/>
      <c r="B1702" s="41"/>
      <c r="C1702" s="41"/>
      <c r="D1702" s="41"/>
      <c r="E1702" s="41"/>
      <c r="F1702" s="41"/>
      <c r="G1702" s="41"/>
      <c r="H1702" s="41"/>
    </row>
    <row r="1703" spans="1:8" ht="15.75" customHeight="1" x14ac:dyDescent="0.2">
      <c r="A1703" s="41"/>
      <c r="B1703" s="41"/>
      <c r="C1703" s="41"/>
      <c r="D1703" s="41"/>
      <c r="E1703" s="41"/>
      <c r="F1703" s="41"/>
      <c r="G1703" s="41"/>
      <c r="H1703" s="41"/>
    </row>
    <row r="1704" spans="1:8" ht="15.75" customHeight="1" x14ac:dyDescent="0.2">
      <c r="A1704" s="41"/>
      <c r="B1704" s="41"/>
      <c r="C1704" s="41"/>
      <c r="D1704" s="41"/>
      <c r="E1704" s="41"/>
      <c r="F1704" s="41"/>
      <c r="G1704" s="41"/>
      <c r="H1704" s="41"/>
    </row>
  </sheetData>
  <sheetProtection algorithmName="SHA-512" hashValue="7tS5GiaxcXu4tm4VUY1pKbtInLuPr/nqGDWp9R/Fhv4RJPdFrcOFnbyDKMjiNwbhKNsNGZQmQOe2hYJLL9ShXQ==" saltValue="rJTyMvL2pKpGCZbBKKIZLQ==" spinCount="100000" sheet="1" objects="1" scenarios="1" selectLockedCells="1"/>
  <mergeCells count="7">
    <mergeCell ref="A1:H1"/>
    <mergeCell ref="A736:H736"/>
    <mergeCell ref="A737:H737"/>
    <mergeCell ref="D730:F730"/>
    <mergeCell ref="D731:F731"/>
    <mergeCell ref="A734:H734"/>
    <mergeCell ref="A735:H735"/>
  </mergeCells>
  <printOptions horizontalCentered="1"/>
  <pageMargins left="0.19685039370078741" right="0.19685039370078741" top="0.59055118110236227" bottom="0.39370078740157483" header="0" footer="0"/>
  <pageSetup paperSize="9" scale="63" fitToHeight="0" orientation="portrait" r:id="rId1"/>
  <headerFooter>
    <oddHeader>&amp;R/</oddHeader>
    <oddFooter>&amp;LData de Impressão: &amp;D&amp;RArquivo: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10" workbookViewId="0">
      <selection activeCell="F7" sqref="F7"/>
    </sheetView>
  </sheetViews>
  <sheetFormatPr defaultColWidth="12.5703125" defaultRowHeight="15" customHeight="1" x14ac:dyDescent="0.2"/>
  <cols>
    <col min="1" max="1" width="19.5703125" customWidth="1"/>
    <col min="2" max="2" width="18.42578125" customWidth="1"/>
    <col min="3" max="3" width="14.42578125" customWidth="1"/>
    <col min="4" max="4" width="16.140625" customWidth="1"/>
    <col min="5" max="5" width="19.7109375" customWidth="1"/>
  </cols>
  <sheetData>
    <row r="1" spans="1:5" ht="90.75" customHeight="1" x14ac:dyDescent="0.2">
      <c r="A1" s="43"/>
      <c r="B1" s="76" t="s">
        <v>2026</v>
      </c>
      <c r="C1" s="62"/>
      <c r="D1" s="62"/>
      <c r="E1" s="63"/>
    </row>
    <row r="2" spans="1:5" ht="27" customHeight="1" x14ac:dyDescent="0.2">
      <c r="A2" s="77" t="s">
        <v>2027</v>
      </c>
      <c r="B2" s="62"/>
      <c r="C2" s="62"/>
      <c r="D2" s="62"/>
      <c r="E2" s="63"/>
    </row>
    <row r="3" spans="1:5" ht="25.5" customHeight="1" x14ac:dyDescent="0.2">
      <c r="A3" s="44" t="s">
        <v>2028</v>
      </c>
      <c r="B3" s="78" t="s">
        <v>2029</v>
      </c>
      <c r="C3" s="62"/>
      <c r="D3" s="62"/>
      <c r="E3" s="63"/>
    </row>
    <row r="4" spans="1:5" ht="40.5" customHeight="1" x14ac:dyDescent="0.2">
      <c r="A4" s="44" t="s">
        <v>2030</v>
      </c>
      <c r="B4" s="78" t="s">
        <v>2031</v>
      </c>
      <c r="C4" s="62"/>
      <c r="D4" s="62"/>
      <c r="E4" s="63"/>
    </row>
    <row r="5" spans="1:5" ht="36" customHeight="1" x14ac:dyDescent="0.2">
      <c r="A5" s="44" t="s">
        <v>2032</v>
      </c>
      <c r="B5" s="78" t="s">
        <v>2033</v>
      </c>
      <c r="C5" s="62"/>
      <c r="D5" s="62"/>
      <c r="E5" s="63"/>
    </row>
    <row r="6" spans="1:5" ht="21.75" customHeight="1" x14ac:dyDescent="0.2">
      <c r="A6" s="79" t="s">
        <v>2034</v>
      </c>
      <c r="B6" s="62"/>
      <c r="C6" s="62"/>
      <c r="D6" s="62"/>
      <c r="E6" s="63"/>
    </row>
    <row r="7" spans="1:5" ht="75" customHeight="1" x14ac:dyDescent="0.2">
      <c r="A7" s="80"/>
      <c r="B7" s="62"/>
      <c r="C7" s="62"/>
      <c r="D7" s="62"/>
      <c r="E7" s="63"/>
    </row>
    <row r="8" spans="1:5" ht="26.25" customHeight="1" x14ac:dyDescent="0.2">
      <c r="A8" s="44" t="s">
        <v>2035</v>
      </c>
      <c r="B8" s="78" t="s">
        <v>2036</v>
      </c>
      <c r="C8" s="62"/>
      <c r="D8" s="62"/>
      <c r="E8" s="63"/>
    </row>
    <row r="9" spans="1:5" ht="12.75" x14ac:dyDescent="0.2">
      <c r="A9" s="81"/>
      <c r="B9" s="62"/>
      <c r="C9" s="62"/>
      <c r="D9" s="62"/>
      <c r="E9" s="63"/>
    </row>
    <row r="10" spans="1:5" ht="25.5" x14ac:dyDescent="0.2">
      <c r="A10" s="45" t="s">
        <v>2037</v>
      </c>
      <c r="B10" s="45" t="s">
        <v>2038</v>
      </c>
      <c r="C10" s="45" t="s">
        <v>2039</v>
      </c>
      <c r="D10" s="45" t="s">
        <v>2040</v>
      </c>
      <c r="E10" s="45" t="s">
        <v>2041</v>
      </c>
    </row>
    <row r="11" spans="1:5" ht="18" customHeight="1" x14ac:dyDescent="0.2">
      <c r="A11" s="45" t="s">
        <v>2042</v>
      </c>
      <c r="B11" s="46">
        <v>0.03</v>
      </c>
      <c r="C11" s="46">
        <v>5.5E-2</v>
      </c>
      <c r="D11" s="47">
        <v>0.04</v>
      </c>
      <c r="E11" s="48" t="s">
        <v>2043</v>
      </c>
    </row>
    <row r="12" spans="1:5" ht="22.5" customHeight="1" x14ac:dyDescent="0.2">
      <c r="A12" s="45" t="s">
        <v>2044</v>
      </c>
      <c r="B12" s="46">
        <v>8.0000000000000002E-3</v>
      </c>
      <c r="C12" s="46">
        <v>0.01</v>
      </c>
      <c r="D12" s="47">
        <v>8.0000000000000002E-3</v>
      </c>
      <c r="E12" s="48" t="s">
        <v>2045</v>
      </c>
    </row>
    <row r="13" spans="1:5" ht="22.5" customHeight="1" x14ac:dyDescent="0.2">
      <c r="A13" s="45" t="s">
        <v>2046</v>
      </c>
      <c r="B13" s="46">
        <v>9.7000000000000003E-3</v>
      </c>
      <c r="C13" s="46">
        <v>1.2699999999999999E-2</v>
      </c>
      <c r="D13" s="47">
        <v>1.2699999999999999E-2</v>
      </c>
      <c r="E13" s="48" t="s">
        <v>2047</v>
      </c>
    </row>
    <row r="14" spans="1:5" ht="23.25" customHeight="1" x14ac:dyDescent="0.2">
      <c r="A14" s="45" t="s">
        <v>2048</v>
      </c>
      <c r="B14" s="46">
        <v>5.8999999999999999E-3</v>
      </c>
      <c r="C14" s="46">
        <v>1.3899999999999999E-2</v>
      </c>
      <c r="D14" s="47">
        <v>1.23E-2</v>
      </c>
      <c r="E14" s="48" t="s">
        <v>2049</v>
      </c>
    </row>
    <row r="15" spans="1:5" ht="24" customHeight="1" x14ac:dyDescent="0.2">
      <c r="A15" s="45" t="s">
        <v>2050</v>
      </c>
      <c r="B15" s="46">
        <v>6.1600000000000002E-2</v>
      </c>
      <c r="C15" s="46">
        <v>8.9599999999999999E-2</v>
      </c>
      <c r="D15" s="47">
        <v>7.3999999999999996E-2</v>
      </c>
      <c r="E15" s="48" t="s">
        <v>2051</v>
      </c>
    </row>
    <row r="16" spans="1:5" ht="21" customHeight="1" x14ac:dyDescent="0.2">
      <c r="A16" s="45" t="s">
        <v>2052</v>
      </c>
      <c r="B16" s="49"/>
      <c r="C16" s="50"/>
      <c r="D16" s="51">
        <f>B23</f>
        <v>8.6499999999999994E-2</v>
      </c>
      <c r="E16" s="48" t="s">
        <v>2053</v>
      </c>
    </row>
    <row r="17" spans="1:5" ht="27.75" customHeight="1" x14ac:dyDescent="0.2">
      <c r="C17" s="52" t="s">
        <v>2054</v>
      </c>
      <c r="D17" s="53">
        <f>TRUNC((((1+((D11+D12+D13)))*(1+D14)*(1+D15))/(1-D16)-1),4)</f>
        <v>0.26240000000000002</v>
      </c>
    </row>
    <row r="18" spans="1:5" ht="21" customHeight="1" x14ac:dyDescent="0.2">
      <c r="A18" s="45" t="s">
        <v>2055</v>
      </c>
      <c r="B18" s="45" t="s">
        <v>2056</v>
      </c>
    </row>
    <row r="19" spans="1:5" ht="24" customHeight="1" x14ac:dyDescent="0.2">
      <c r="A19" s="54" t="s">
        <v>2057</v>
      </c>
      <c r="B19" s="46">
        <v>6.4999999999999997E-3</v>
      </c>
    </row>
    <row r="20" spans="1:5" ht="24" customHeight="1" x14ac:dyDescent="0.2">
      <c r="A20" s="54" t="s">
        <v>2058</v>
      </c>
      <c r="B20" s="46">
        <v>0.03</v>
      </c>
    </row>
    <row r="21" spans="1:5" ht="24" customHeight="1" x14ac:dyDescent="0.2">
      <c r="A21" s="54" t="s">
        <v>2059</v>
      </c>
      <c r="B21" s="46">
        <v>0</v>
      </c>
      <c r="C21" s="82" t="s">
        <v>2060</v>
      </c>
      <c r="D21" s="83"/>
      <c r="E21" s="83"/>
    </row>
    <row r="22" spans="1:5" ht="24" customHeight="1" x14ac:dyDescent="0.2">
      <c r="A22" s="54" t="s">
        <v>2061</v>
      </c>
      <c r="B22" s="46">
        <v>0.05</v>
      </c>
    </row>
    <row r="23" spans="1:5" ht="24" customHeight="1" x14ac:dyDescent="0.2">
      <c r="A23" s="54" t="s">
        <v>2054</v>
      </c>
      <c r="B23" s="46">
        <f>SUM(B19:B22)</f>
        <v>8.6499999999999994E-2</v>
      </c>
    </row>
    <row r="24" spans="1:5" ht="21" customHeight="1" x14ac:dyDescent="0.2">
      <c r="A24" s="78" t="s">
        <v>2062</v>
      </c>
      <c r="B24" s="63"/>
      <c r="C24" s="46">
        <v>1</v>
      </c>
    </row>
    <row r="25" spans="1:5" ht="18.75" customHeight="1" x14ac:dyDescent="0.2">
      <c r="A25" s="78" t="s">
        <v>2063</v>
      </c>
      <c r="B25" s="63"/>
      <c r="C25" s="46">
        <f>B22</f>
        <v>0.05</v>
      </c>
      <c r="D25" s="84" t="s">
        <v>2064</v>
      </c>
      <c r="E25" s="83"/>
    </row>
    <row r="27" spans="1:5" ht="26.25" customHeight="1" x14ac:dyDescent="0.2">
      <c r="A27" s="75" t="s">
        <v>2065</v>
      </c>
      <c r="B27" s="65"/>
      <c r="C27" s="65"/>
      <c r="D27" s="65"/>
      <c r="E27" s="66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8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 Cadastrais</vt:lpstr>
      <vt:lpstr>ITEM 01</vt:lpstr>
      <vt:lpstr>BDI Demonstrativo</vt:lpstr>
      <vt:lpstr>'ITEM 01'!Area_de_impressao</vt:lpstr>
      <vt:lpstr>'ITEM 01'!Titulos_de_impressao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cp:lastPrinted>2024-02-09T18:08:49Z</cp:lastPrinted>
  <dcterms:created xsi:type="dcterms:W3CDTF">2023-12-20T16:45:28Z</dcterms:created>
  <dcterms:modified xsi:type="dcterms:W3CDTF">2024-02-09T18:10:02Z</dcterms:modified>
</cp:coreProperties>
</file>