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EstaPasta_de_trabalho"/>
  <mc:AlternateContent xmlns:mc="http://schemas.openxmlformats.org/markup-compatibility/2006">
    <mc:Choice Requires="x15">
      <x15ac:absPath xmlns:x15ac="http://schemas.microsoft.com/office/spreadsheetml/2010/11/ac" url="\\rprfs01\Arquivos\DOCUMENTOS - TRE\SECGS\SECGS\Governança TRE\COMITÊ DE GESTÃO DA INFRAESTRUTURA\2021 2022\"/>
    </mc:Choice>
  </mc:AlternateContent>
  <bookViews>
    <workbookView xWindow="0" yWindow="0" windowWidth="19200" windowHeight="7305" activeTab="1"/>
  </bookViews>
  <sheets>
    <sheet name="Demandas Projetos" sheetId="1" r:id="rId1"/>
    <sheet name="Pontuação - Priorização" sheetId="2" r:id="rId2"/>
    <sheet name="Listas" sheetId="3" state="hidden" r:id="rId3"/>
  </sheets>
  <definedNames>
    <definedName name="_xlnm._FilterDatabase" localSheetId="0" hidden="1">'Demandas Projetos'!$C$5:$U$27</definedName>
    <definedName name="_xlnm._FilterDatabase" localSheetId="1" hidden="1">'Pontuação - Priorização'!$A$2:$F$3</definedName>
    <definedName name="ABC">Listas!$A$2:$A$4</definedName>
    <definedName name="_xlnm.Print_Area" localSheetId="0">'Demandas Projetos'!$B$1:$W$28</definedName>
    <definedName name="_xlnm.Print_Area" localSheetId="1">'Pontuação - Priorização'!$B$1:$H$26</definedName>
    <definedName name="CBA">Listas!$B$2:$B$7</definedName>
    <definedName name="Demandas">Listas!$H$3:$H$6</definedName>
    <definedName name="legal">#REF!</definedName>
    <definedName name="normal">#REF!</definedName>
    <definedName name="Solicitante">#REF!</definedName>
    <definedName name="Tipo_de_projeto">#REF!</definedName>
  </definedNames>
  <calcPr calcId="152511"/>
</workbook>
</file>

<file path=xl/calcChain.xml><?xml version="1.0" encoding="utf-8"?>
<calcChain xmlns="http://schemas.openxmlformats.org/spreadsheetml/2006/main">
  <c r="B29" i="1" l="1"/>
  <c r="W29" i="1"/>
  <c r="W7" i="1" l="1"/>
  <c r="W8" i="1"/>
  <c r="A8" i="1" s="1"/>
  <c r="W9" i="1"/>
  <c r="A9" i="1" s="1"/>
  <c r="W10" i="1"/>
  <c r="A10" i="1" s="1"/>
  <c r="W11" i="1"/>
  <c r="A11" i="1" s="1"/>
  <c r="W12" i="1"/>
  <c r="A12" i="1" s="1"/>
  <c r="W13" i="1"/>
  <c r="A13" i="1" s="1"/>
  <c r="W14" i="1"/>
  <c r="A14" i="1" s="1"/>
  <c r="W15" i="1"/>
  <c r="A15" i="1" s="1"/>
  <c r="W16" i="1"/>
  <c r="A16" i="1" s="1"/>
  <c r="W17" i="1"/>
  <c r="A17" i="1" s="1"/>
  <c r="W18" i="1"/>
  <c r="A18" i="1" s="1"/>
  <c r="W19" i="1"/>
  <c r="A19" i="1" s="1"/>
  <c r="W20" i="1"/>
  <c r="A20" i="1" s="1"/>
  <c r="W21" i="1"/>
  <c r="A21" i="1" s="1"/>
  <c r="W22" i="1"/>
  <c r="A22" i="1" s="1"/>
  <c r="W23" i="1"/>
  <c r="A23" i="1" s="1"/>
  <c r="W24" i="1"/>
  <c r="A24" i="1" s="1"/>
  <c r="W25" i="1"/>
  <c r="A25" i="1" s="1"/>
  <c r="W26" i="1"/>
  <c r="A26" i="1" s="1"/>
  <c r="W27" i="1"/>
  <c r="A27" i="1" s="1"/>
  <c r="W28" i="1"/>
  <c r="A28" i="1" s="1"/>
  <c r="A29" i="1"/>
  <c r="W30" i="1"/>
  <c r="A30" i="1" s="1"/>
  <c r="W31" i="1"/>
  <c r="A31" i="1" s="1"/>
  <c r="W32" i="1"/>
  <c r="A32" i="1" s="1"/>
  <c r="W33" i="1"/>
  <c r="A33" i="1" s="1"/>
  <c r="W34" i="1"/>
  <c r="A34" i="1" s="1"/>
  <c r="W35" i="1"/>
  <c r="A35" i="1" s="1"/>
  <c r="W36" i="1"/>
  <c r="A36" i="1" s="1"/>
  <c r="W37" i="1"/>
  <c r="A37" i="1" s="1"/>
  <c r="W38" i="1"/>
  <c r="A38" i="1" s="1"/>
  <c r="W39" i="1"/>
  <c r="A39" i="1" s="1"/>
  <c r="W40" i="1"/>
  <c r="A40" i="1" s="1"/>
  <c r="W41" i="1"/>
  <c r="W42" i="1"/>
  <c r="A42" i="1" s="1"/>
  <c r="W43" i="1"/>
  <c r="A43" i="1" s="1"/>
  <c r="W44" i="1"/>
  <c r="A44" i="1" s="1"/>
  <c r="W45" i="1"/>
  <c r="A45" i="1" s="1"/>
  <c r="W46" i="1"/>
  <c r="A46" i="1" s="1"/>
  <c r="W47" i="1"/>
  <c r="A47" i="1" s="1"/>
  <c r="W48" i="1"/>
  <c r="A48" i="1" s="1"/>
  <c r="W49" i="1"/>
  <c r="A49" i="1" s="1"/>
  <c r="W50" i="1"/>
  <c r="A50" i="1" s="1"/>
  <c r="W51" i="1"/>
  <c r="A51" i="1" s="1"/>
  <c r="W52" i="1"/>
  <c r="A52" i="1" s="1"/>
  <c r="W53" i="1"/>
  <c r="A53" i="1" s="1"/>
  <c r="W54" i="1"/>
  <c r="A54" i="1" s="1"/>
  <c r="W55" i="1"/>
  <c r="A55" i="1" s="1"/>
  <c r="W56" i="1"/>
  <c r="A56" i="1" s="1"/>
  <c r="W57" i="1"/>
  <c r="W58" i="1"/>
  <c r="A58" i="1" s="1"/>
  <c r="W59" i="1"/>
  <c r="A59" i="1" s="1"/>
  <c r="W60" i="1"/>
  <c r="A60" i="1" s="1"/>
  <c r="W61" i="1"/>
  <c r="A61" i="1" s="1"/>
  <c r="W62" i="1"/>
  <c r="A62" i="1" s="1"/>
  <c r="W63" i="1"/>
  <c r="A63" i="1" s="1"/>
  <c r="W64" i="1"/>
  <c r="A64" i="1" s="1"/>
  <c r="W65" i="1"/>
  <c r="A65" i="1" s="1"/>
  <c r="W66" i="1"/>
  <c r="A66" i="1" s="1"/>
  <c r="W67" i="1"/>
  <c r="A67" i="1" s="1"/>
  <c r="W68" i="1"/>
  <c r="A68" i="1" s="1"/>
  <c r="W69" i="1"/>
  <c r="A69" i="1" s="1"/>
  <c r="W70" i="1"/>
  <c r="A70" i="1" s="1"/>
  <c r="W71" i="1"/>
  <c r="A71" i="1" s="1"/>
  <c r="W72" i="1"/>
  <c r="A72" i="1" s="1"/>
  <c r="W73" i="1"/>
  <c r="W74" i="1"/>
  <c r="A74" i="1" s="1"/>
  <c r="W75" i="1"/>
  <c r="A75" i="1" s="1"/>
  <c r="W76" i="1"/>
  <c r="A76" i="1" s="1"/>
  <c r="W77" i="1"/>
  <c r="A77" i="1" s="1"/>
  <c r="W78" i="1"/>
  <c r="A78" i="1" s="1"/>
  <c r="W79" i="1"/>
  <c r="A79" i="1" s="1"/>
  <c r="W80" i="1"/>
  <c r="A80" i="1" s="1"/>
  <c r="W81" i="1"/>
  <c r="A81" i="1" s="1"/>
  <c r="W82" i="1"/>
  <c r="A82" i="1" s="1"/>
  <c r="W83" i="1"/>
  <c r="A83" i="1" s="1"/>
  <c r="W84" i="1"/>
  <c r="A84" i="1" s="1"/>
  <c r="W85" i="1"/>
  <c r="A85" i="1" s="1"/>
  <c r="W86" i="1"/>
  <c r="A86" i="1" s="1"/>
  <c r="W87" i="1"/>
  <c r="A87" i="1" s="1"/>
  <c r="W88" i="1"/>
  <c r="A88" i="1" s="1"/>
  <c r="W89" i="1"/>
  <c r="W90" i="1"/>
  <c r="A90" i="1" s="1"/>
  <c r="W91" i="1"/>
  <c r="A91" i="1" s="1"/>
  <c r="W92" i="1"/>
  <c r="A92" i="1" s="1"/>
  <c r="W93" i="1"/>
  <c r="A93" i="1" s="1"/>
  <c r="W94" i="1"/>
  <c r="A94" i="1" s="1"/>
  <c r="W95" i="1"/>
  <c r="A95" i="1" s="1"/>
  <c r="W96" i="1"/>
  <c r="A96" i="1" s="1"/>
  <c r="W97" i="1"/>
  <c r="A97" i="1" s="1"/>
  <c r="W98" i="1"/>
  <c r="A98" i="1" s="1"/>
  <c r="W99" i="1"/>
  <c r="A99" i="1" s="1"/>
  <c r="W100" i="1"/>
  <c r="A100" i="1" s="1"/>
  <c r="W101" i="1"/>
  <c r="A101" i="1" s="1"/>
  <c r="W102" i="1"/>
  <c r="A102" i="1" s="1"/>
  <c r="W103" i="1"/>
  <c r="A103" i="1" s="1"/>
  <c r="W104" i="1"/>
  <c r="A104" i="1" s="1"/>
  <c r="W105" i="1"/>
  <c r="W106" i="1"/>
  <c r="A106" i="1" s="1"/>
  <c r="W107" i="1"/>
  <c r="A107" i="1" s="1"/>
  <c r="W108" i="1"/>
  <c r="A108" i="1" s="1"/>
  <c r="W109" i="1"/>
  <c r="A109" i="1" s="1"/>
  <c r="W110" i="1"/>
  <c r="A110" i="1" s="1"/>
  <c r="W111" i="1"/>
  <c r="A111" i="1" s="1"/>
  <c r="W112" i="1"/>
  <c r="A112" i="1" s="1"/>
  <c r="W113" i="1"/>
  <c r="A113" i="1" s="1"/>
  <c r="W114" i="1"/>
  <c r="A114" i="1" s="1"/>
  <c r="W115" i="1"/>
  <c r="A115" i="1" s="1"/>
  <c r="W116" i="1"/>
  <c r="A116" i="1" s="1"/>
  <c r="W117" i="1"/>
  <c r="A117" i="1" s="1"/>
  <c r="W118" i="1"/>
  <c r="A118" i="1" s="1"/>
  <c r="W119" i="1"/>
  <c r="A119" i="1" s="1"/>
  <c r="W120" i="1"/>
  <c r="A120" i="1" s="1"/>
  <c r="W121" i="1"/>
  <c r="W122" i="1"/>
  <c r="A122" i="1" s="1"/>
  <c r="W123" i="1"/>
  <c r="A123" i="1" s="1"/>
  <c r="W124" i="1"/>
  <c r="A124" i="1" s="1"/>
  <c r="W125" i="1"/>
  <c r="A125" i="1" s="1"/>
  <c r="W126" i="1"/>
  <c r="A126" i="1" s="1"/>
  <c r="W127" i="1"/>
  <c r="A127" i="1" s="1"/>
  <c r="W128" i="1"/>
  <c r="A128" i="1" s="1"/>
  <c r="W129" i="1"/>
  <c r="A129" i="1" s="1"/>
  <c r="W130" i="1"/>
  <c r="A130" i="1" s="1"/>
  <c r="W131" i="1"/>
  <c r="A131" i="1" s="1"/>
  <c r="W132" i="1"/>
  <c r="A132" i="1" s="1"/>
  <c r="W133" i="1"/>
  <c r="A133" i="1" s="1"/>
  <c r="W134" i="1"/>
  <c r="A134" i="1" s="1"/>
  <c r="W135" i="1"/>
  <c r="A135" i="1" s="1"/>
  <c r="W136" i="1"/>
  <c r="A136" i="1" s="1"/>
  <c r="W137" i="1"/>
  <c r="W138" i="1"/>
  <c r="A138" i="1" s="1"/>
  <c r="W139" i="1"/>
  <c r="A139" i="1" s="1"/>
  <c r="W140" i="1"/>
  <c r="A140" i="1" s="1"/>
  <c r="W141" i="1"/>
  <c r="A141" i="1" s="1"/>
  <c r="W142" i="1"/>
  <c r="A142" i="1" s="1"/>
  <c r="W143" i="1"/>
  <c r="A143" i="1" s="1"/>
  <c r="W144" i="1"/>
  <c r="A144" i="1" s="1"/>
  <c r="W145" i="1"/>
  <c r="A145" i="1" s="1"/>
  <c r="W146" i="1"/>
  <c r="A146" i="1" s="1"/>
  <c r="W147" i="1"/>
  <c r="A147" i="1" s="1"/>
  <c r="W148" i="1"/>
  <c r="A148" i="1" s="1"/>
  <c r="W149" i="1"/>
  <c r="A149" i="1" s="1"/>
  <c r="W150" i="1"/>
  <c r="A150" i="1" s="1"/>
  <c r="W151" i="1"/>
  <c r="A151" i="1" s="1"/>
  <c r="W152" i="1"/>
  <c r="A152" i="1" s="1"/>
  <c r="W153" i="1"/>
  <c r="W154" i="1"/>
  <c r="A154" i="1" s="1"/>
  <c r="W155" i="1"/>
  <c r="A155" i="1" s="1"/>
  <c r="W156" i="1"/>
  <c r="A156" i="1" s="1"/>
  <c r="W157" i="1"/>
  <c r="A157" i="1" s="1"/>
  <c r="W158" i="1"/>
  <c r="A158" i="1" s="1"/>
  <c r="W159" i="1"/>
  <c r="A159" i="1" s="1"/>
  <c r="W160" i="1"/>
  <c r="A160" i="1" s="1"/>
  <c r="W161" i="1"/>
  <c r="A161" i="1" s="1"/>
  <c r="W162" i="1"/>
  <c r="A162" i="1" s="1"/>
  <c r="W163" i="1"/>
  <c r="A163" i="1" s="1"/>
  <c r="W164" i="1"/>
  <c r="A164" i="1" s="1"/>
  <c r="W165" i="1"/>
  <c r="A165" i="1" s="1"/>
  <c r="W166" i="1"/>
  <c r="A166" i="1" s="1"/>
  <c r="W167" i="1"/>
  <c r="A167" i="1" s="1"/>
  <c r="W168" i="1"/>
  <c r="A168" i="1" s="1"/>
  <c r="W169" i="1"/>
  <c r="W170" i="1"/>
  <c r="A170" i="1" s="1"/>
  <c r="W171" i="1"/>
  <c r="A171" i="1" s="1"/>
  <c r="W172" i="1"/>
  <c r="A172" i="1" s="1"/>
  <c r="W173" i="1"/>
  <c r="A173" i="1" s="1"/>
  <c r="W174" i="1"/>
  <c r="A174" i="1" s="1"/>
  <c r="W175" i="1"/>
  <c r="A175" i="1" s="1"/>
  <c r="W176" i="1"/>
  <c r="A176" i="1" s="1"/>
  <c r="W177" i="1"/>
  <c r="A177" i="1" s="1"/>
  <c r="W178" i="1"/>
  <c r="A178" i="1" s="1"/>
  <c r="W179" i="1"/>
  <c r="A179" i="1" s="1"/>
  <c r="W180" i="1"/>
  <c r="A180" i="1" s="1"/>
  <c r="W181" i="1"/>
  <c r="A181" i="1" s="1"/>
  <c r="W182" i="1"/>
  <c r="A182" i="1" s="1"/>
  <c r="W183" i="1"/>
  <c r="A183" i="1" s="1"/>
  <c r="W184" i="1"/>
  <c r="A184" i="1" s="1"/>
  <c r="W185" i="1"/>
  <c r="A185" i="1" s="1"/>
  <c r="W186" i="1"/>
  <c r="W187" i="1"/>
  <c r="A187" i="1" s="1"/>
  <c r="W188" i="1"/>
  <c r="A188" i="1" s="1"/>
  <c r="W189" i="1"/>
  <c r="A189" i="1" s="1"/>
  <c r="W190" i="1"/>
  <c r="A190" i="1" s="1"/>
  <c r="W191" i="1"/>
  <c r="A191" i="1" s="1"/>
  <c r="W192" i="1"/>
  <c r="A192" i="1" s="1"/>
  <c r="W193" i="1"/>
  <c r="A193" i="1" s="1"/>
  <c r="W194" i="1"/>
  <c r="W195" i="1"/>
  <c r="A195" i="1" s="1"/>
  <c r="W196" i="1"/>
  <c r="A196" i="1" s="1"/>
  <c r="W197" i="1"/>
  <c r="A197" i="1" s="1"/>
  <c r="W198" i="1"/>
  <c r="A198" i="1" s="1"/>
  <c r="W199" i="1"/>
  <c r="A199" i="1" s="1"/>
  <c r="W200" i="1"/>
  <c r="A200" i="1" s="1"/>
  <c r="W201" i="1"/>
  <c r="A201" i="1" s="1"/>
  <c r="W202" i="1"/>
  <c r="W203" i="1"/>
  <c r="A203" i="1" s="1"/>
  <c r="W204" i="1"/>
  <c r="A204" i="1" s="1"/>
  <c r="W205" i="1"/>
  <c r="A205" i="1" s="1"/>
  <c r="W206" i="1"/>
  <c r="A206" i="1" s="1"/>
  <c r="W207" i="1"/>
  <c r="A207" i="1" s="1"/>
  <c r="W208" i="1"/>
  <c r="A208" i="1" s="1"/>
  <c r="W209" i="1"/>
  <c r="A209" i="1" s="1"/>
  <c r="W210" i="1"/>
  <c r="W211" i="1"/>
  <c r="A211" i="1" s="1"/>
  <c r="W212" i="1"/>
  <c r="A212" i="1" s="1"/>
  <c r="W213" i="1"/>
  <c r="A213" i="1" s="1"/>
  <c r="W214" i="1"/>
  <c r="A214" i="1" s="1"/>
  <c r="W215" i="1"/>
  <c r="A215" i="1" s="1"/>
  <c r="W216" i="1"/>
  <c r="A216" i="1" s="1"/>
  <c r="W217" i="1"/>
  <c r="A217" i="1" s="1"/>
  <c r="W218" i="1"/>
  <c r="W219" i="1"/>
  <c r="A219" i="1" s="1"/>
  <c r="W220" i="1"/>
  <c r="A220" i="1" s="1"/>
  <c r="W221" i="1"/>
  <c r="A221" i="1" s="1"/>
  <c r="W222" i="1"/>
  <c r="A222" i="1" s="1"/>
  <c r="W223" i="1"/>
  <c r="A223" i="1" s="1"/>
  <c r="W224" i="1"/>
  <c r="A224" i="1" s="1"/>
  <c r="W225" i="1"/>
  <c r="A225" i="1" s="1"/>
  <c r="W226" i="1"/>
  <c r="W227" i="1"/>
  <c r="A227" i="1" s="1"/>
  <c r="W228" i="1"/>
  <c r="A228" i="1" s="1"/>
  <c r="W229" i="1"/>
  <c r="A229" i="1" s="1"/>
  <c r="W230" i="1"/>
  <c r="A230" i="1" s="1"/>
  <c r="W231" i="1"/>
  <c r="A231" i="1" s="1"/>
  <c r="W232" i="1"/>
  <c r="A232" i="1" s="1"/>
  <c r="W233" i="1"/>
  <c r="A233" i="1" s="1"/>
  <c r="W234" i="1"/>
  <c r="W235" i="1"/>
  <c r="A235" i="1" s="1"/>
  <c r="W236" i="1"/>
  <c r="A236" i="1" s="1"/>
  <c r="W237" i="1"/>
  <c r="A237" i="1" s="1"/>
  <c r="W238" i="1"/>
  <c r="A238" i="1" s="1"/>
  <c r="W239" i="1"/>
  <c r="A239" i="1" s="1"/>
  <c r="W240" i="1"/>
  <c r="A240" i="1" s="1"/>
  <c r="W241" i="1"/>
  <c r="A241" i="1" s="1"/>
  <c r="W242" i="1"/>
  <c r="W243" i="1"/>
  <c r="A243" i="1" s="1"/>
  <c r="W244" i="1"/>
  <c r="A244" i="1" s="1"/>
  <c r="W245" i="1"/>
  <c r="A245" i="1" s="1"/>
  <c r="W246" i="1"/>
  <c r="A246" i="1" s="1"/>
  <c r="W247" i="1"/>
  <c r="A247" i="1" s="1"/>
  <c r="W248" i="1"/>
  <c r="A248" i="1" s="1"/>
  <c r="W249" i="1"/>
  <c r="A249" i="1" s="1"/>
  <c r="W250" i="1"/>
  <c r="W251" i="1"/>
  <c r="A251" i="1" s="1"/>
  <c r="W252" i="1"/>
  <c r="A252" i="1" s="1"/>
  <c r="W253" i="1"/>
  <c r="A253" i="1" s="1"/>
  <c r="W254" i="1"/>
  <c r="A254" i="1" s="1"/>
  <c r="W255" i="1"/>
  <c r="W256" i="1"/>
  <c r="A256" i="1" s="1"/>
  <c r="W257" i="1"/>
  <c r="A257" i="1" s="1"/>
  <c r="W258" i="1"/>
  <c r="A258" i="1" s="1"/>
  <c r="W259" i="1"/>
  <c r="A259" i="1" s="1"/>
  <c r="W260" i="1"/>
  <c r="A260" i="1" s="1"/>
  <c r="W261" i="1"/>
  <c r="A261" i="1" s="1"/>
  <c r="W262" i="1"/>
  <c r="A262" i="1" s="1"/>
  <c r="W263" i="1"/>
  <c r="A263" i="1" s="1"/>
  <c r="W264" i="1"/>
  <c r="A264" i="1" s="1"/>
  <c r="W265" i="1"/>
  <c r="A265" i="1" s="1"/>
  <c r="W266" i="1"/>
  <c r="A266" i="1" s="1"/>
  <c r="W267" i="1"/>
  <c r="A267" i="1" s="1"/>
  <c r="W268" i="1"/>
  <c r="A268" i="1" s="1"/>
  <c r="W269" i="1"/>
  <c r="A269" i="1" s="1"/>
  <c r="W270" i="1"/>
  <c r="A270" i="1" s="1"/>
  <c r="W271" i="1"/>
  <c r="W272" i="1"/>
  <c r="A272" i="1" s="1"/>
  <c r="W273" i="1"/>
  <c r="A273" i="1" s="1"/>
  <c r="W274" i="1"/>
  <c r="A274" i="1" s="1"/>
  <c r="W275" i="1"/>
  <c r="A275" i="1" s="1"/>
  <c r="W276" i="1"/>
  <c r="A276" i="1" s="1"/>
  <c r="W277" i="1"/>
  <c r="A277" i="1" s="1"/>
  <c r="W278" i="1"/>
  <c r="A278" i="1" s="1"/>
  <c r="W279" i="1"/>
  <c r="A279" i="1" s="1"/>
  <c r="W280" i="1"/>
  <c r="A280" i="1" s="1"/>
  <c r="W281" i="1"/>
  <c r="A281" i="1" s="1"/>
  <c r="W282" i="1"/>
  <c r="A282" i="1" s="1"/>
  <c r="W283" i="1"/>
  <c r="A283" i="1" s="1"/>
  <c r="W284" i="1"/>
  <c r="A284" i="1" s="1"/>
  <c r="W285" i="1"/>
  <c r="W286" i="1"/>
  <c r="A286" i="1" s="1"/>
  <c r="W287" i="1"/>
  <c r="A287" i="1" s="1"/>
  <c r="W288" i="1"/>
  <c r="A288" i="1" s="1"/>
  <c r="W289" i="1"/>
  <c r="A289" i="1" s="1"/>
  <c r="W290" i="1"/>
  <c r="A290" i="1" s="1"/>
  <c r="W291" i="1"/>
  <c r="A291" i="1" s="1"/>
  <c r="W292" i="1"/>
  <c r="A292" i="1" s="1"/>
  <c r="W293" i="1"/>
  <c r="W294" i="1"/>
  <c r="A294" i="1" s="1"/>
  <c r="W295" i="1"/>
  <c r="A295" i="1" s="1"/>
  <c r="W296" i="1"/>
  <c r="A296" i="1" s="1"/>
  <c r="W297" i="1"/>
  <c r="A297" i="1" s="1"/>
  <c r="W298" i="1"/>
  <c r="A298" i="1" s="1"/>
  <c r="W299" i="1"/>
  <c r="A299" i="1" s="1"/>
  <c r="W300" i="1"/>
  <c r="A300" i="1" s="1"/>
  <c r="W301" i="1"/>
  <c r="W302" i="1"/>
  <c r="A302" i="1" s="1"/>
  <c r="W303" i="1"/>
  <c r="A303" i="1" s="1"/>
  <c r="W304" i="1"/>
  <c r="A304" i="1" s="1"/>
  <c r="W305" i="1"/>
  <c r="A305" i="1" s="1"/>
  <c r="W306" i="1"/>
  <c r="A306" i="1" s="1"/>
  <c r="W307" i="1"/>
  <c r="A307" i="1" s="1"/>
  <c r="W308" i="1"/>
  <c r="A308" i="1" s="1"/>
  <c r="W309" i="1"/>
  <c r="W310" i="1"/>
  <c r="A310" i="1" s="1"/>
  <c r="W311" i="1"/>
  <c r="A311" i="1" s="1"/>
  <c r="W312" i="1"/>
  <c r="A312" i="1" s="1"/>
  <c r="W313" i="1"/>
  <c r="A313" i="1" s="1"/>
  <c r="W314" i="1"/>
  <c r="A314" i="1" s="1"/>
  <c r="W315" i="1"/>
  <c r="A315" i="1" s="1"/>
  <c r="W316" i="1"/>
  <c r="A316" i="1" s="1"/>
  <c r="W317" i="1"/>
  <c r="W318" i="1"/>
  <c r="A318" i="1" s="1"/>
  <c r="W319" i="1"/>
  <c r="A319" i="1" s="1"/>
  <c r="W320" i="1"/>
  <c r="A320" i="1" s="1"/>
  <c r="W321" i="1"/>
  <c r="A321" i="1" s="1"/>
  <c r="W322" i="1"/>
  <c r="A322" i="1" s="1"/>
  <c r="W323" i="1"/>
  <c r="A323" i="1" s="1"/>
  <c r="W324" i="1"/>
  <c r="A324" i="1" s="1"/>
  <c r="W325" i="1"/>
  <c r="W326" i="1"/>
  <c r="A326" i="1" s="1"/>
  <c r="W327" i="1"/>
  <c r="A327" i="1" s="1"/>
  <c r="W328" i="1"/>
  <c r="A328" i="1" s="1"/>
  <c r="W329" i="1"/>
  <c r="A329" i="1" s="1"/>
  <c r="W330" i="1"/>
  <c r="A330" i="1" s="1"/>
  <c r="W331" i="1"/>
  <c r="A331" i="1" s="1"/>
  <c r="W332" i="1"/>
  <c r="A332" i="1" s="1"/>
  <c r="W333" i="1"/>
  <c r="W334" i="1"/>
  <c r="A334" i="1" s="1"/>
  <c r="W335" i="1"/>
  <c r="A335" i="1" s="1"/>
  <c r="W336" i="1"/>
  <c r="A336" i="1" s="1"/>
  <c r="W337" i="1"/>
  <c r="A337" i="1" s="1"/>
  <c r="W338" i="1"/>
  <c r="A338" i="1" s="1"/>
  <c r="W339" i="1"/>
  <c r="A339" i="1" s="1"/>
  <c r="W340" i="1"/>
  <c r="A340" i="1" s="1"/>
  <c r="W341" i="1"/>
  <c r="W342" i="1"/>
  <c r="A342" i="1" s="1"/>
  <c r="W343" i="1"/>
  <c r="A343" i="1" s="1"/>
  <c r="W344" i="1"/>
  <c r="A344" i="1" s="1"/>
  <c r="W345" i="1"/>
  <c r="A345" i="1" s="1"/>
  <c r="W346" i="1"/>
  <c r="A346" i="1" s="1"/>
  <c r="W347" i="1"/>
  <c r="A347" i="1" s="1"/>
  <c r="W348" i="1"/>
  <c r="A348" i="1" s="1"/>
  <c r="W349" i="1"/>
  <c r="W350" i="1"/>
  <c r="A350" i="1" s="1"/>
  <c r="W351" i="1"/>
  <c r="A351" i="1" s="1"/>
  <c r="W352" i="1"/>
  <c r="A352" i="1" s="1"/>
  <c r="W353" i="1"/>
  <c r="A353" i="1" s="1"/>
  <c r="W354" i="1"/>
  <c r="A354" i="1" s="1"/>
  <c r="W355" i="1"/>
  <c r="A355" i="1" s="1"/>
  <c r="W356" i="1"/>
  <c r="A356" i="1" s="1"/>
  <c r="W357" i="1"/>
  <c r="W358" i="1"/>
  <c r="A358" i="1" s="1"/>
  <c r="W359" i="1"/>
  <c r="A359" i="1" s="1"/>
  <c r="W360" i="1"/>
  <c r="A360" i="1" s="1"/>
  <c r="W361" i="1"/>
  <c r="A361" i="1" s="1"/>
  <c r="W362" i="1"/>
  <c r="A362" i="1" s="1"/>
  <c r="W363" i="1"/>
  <c r="A363" i="1" s="1"/>
  <c r="W364" i="1"/>
  <c r="A364" i="1" s="1"/>
  <c r="W365" i="1"/>
  <c r="W366" i="1"/>
  <c r="A366" i="1" s="1"/>
  <c r="W367" i="1"/>
  <c r="A367" i="1" s="1"/>
  <c r="W368" i="1"/>
  <c r="A368" i="1" s="1"/>
  <c r="W369" i="1"/>
  <c r="A369" i="1" s="1"/>
  <c r="W370" i="1"/>
  <c r="A370" i="1" s="1"/>
  <c r="W371" i="1"/>
  <c r="A371" i="1" s="1"/>
  <c r="W372" i="1"/>
  <c r="A372" i="1" s="1"/>
  <c r="W373" i="1"/>
  <c r="W374" i="1"/>
  <c r="A374" i="1" s="1"/>
  <c r="W375" i="1"/>
  <c r="A375" i="1" s="1"/>
  <c r="W376" i="1"/>
  <c r="A376" i="1" s="1"/>
  <c r="W377" i="1"/>
  <c r="A377" i="1" s="1"/>
  <c r="W378" i="1"/>
  <c r="A378" i="1" s="1"/>
  <c r="W379" i="1"/>
  <c r="A379" i="1" s="1"/>
  <c r="W380" i="1"/>
  <c r="A380" i="1" s="1"/>
  <c r="W381" i="1"/>
  <c r="W382" i="1"/>
  <c r="A382" i="1" s="1"/>
  <c r="W383" i="1"/>
  <c r="A383" i="1" s="1"/>
  <c r="W384" i="1"/>
  <c r="A384" i="1" s="1"/>
  <c r="W385" i="1"/>
  <c r="A385" i="1" s="1"/>
  <c r="W386" i="1"/>
  <c r="A386" i="1" s="1"/>
  <c r="W387" i="1"/>
  <c r="A387" i="1" s="1"/>
  <c r="W388" i="1"/>
  <c r="A388" i="1" s="1"/>
  <c r="W389" i="1"/>
  <c r="W390" i="1"/>
  <c r="A390" i="1" s="1"/>
  <c r="W391" i="1"/>
  <c r="A391" i="1" s="1"/>
  <c r="W392" i="1"/>
  <c r="A392" i="1" s="1"/>
  <c r="W393" i="1"/>
  <c r="A393" i="1" s="1"/>
  <c r="W394" i="1"/>
  <c r="A394" i="1" s="1"/>
  <c r="W395" i="1"/>
  <c r="A395" i="1" s="1"/>
  <c r="W396" i="1"/>
  <c r="A396" i="1" s="1"/>
  <c r="W397" i="1"/>
  <c r="W6" i="1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Q5" i="2"/>
  <c r="Q4" i="2"/>
  <c r="B7" i="1"/>
  <c r="A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30" i="1"/>
  <c r="B31" i="1"/>
  <c r="B32" i="1"/>
  <c r="B33" i="1"/>
  <c r="B34" i="1"/>
  <c r="B35" i="1"/>
  <c r="B36" i="1"/>
  <c r="B37" i="1"/>
  <c r="B38" i="1"/>
  <c r="B39" i="1"/>
  <c r="B40" i="1"/>
  <c r="B41" i="1"/>
  <c r="A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A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A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A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A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A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A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A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A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A186" i="1"/>
  <c r="B187" i="1"/>
  <c r="B188" i="1"/>
  <c r="B189" i="1"/>
  <c r="B190" i="1"/>
  <c r="B191" i="1"/>
  <c r="B192" i="1"/>
  <c r="B193" i="1"/>
  <c r="B194" i="1"/>
  <c r="A194" i="1"/>
  <c r="B195" i="1"/>
  <c r="B196" i="1"/>
  <c r="B197" i="1"/>
  <c r="B198" i="1"/>
  <c r="B199" i="1"/>
  <c r="B200" i="1"/>
  <c r="B201" i="1"/>
  <c r="B202" i="1"/>
  <c r="A202" i="1"/>
  <c r="B203" i="1"/>
  <c r="B204" i="1"/>
  <c r="B205" i="1"/>
  <c r="B206" i="1"/>
  <c r="B207" i="1"/>
  <c r="B208" i="1"/>
  <c r="B209" i="1"/>
  <c r="B210" i="1"/>
  <c r="A210" i="1"/>
  <c r="B211" i="1"/>
  <c r="B212" i="1"/>
  <c r="B213" i="1"/>
  <c r="B214" i="1"/>
  <c r="B215" i="1"/>
  <c r="B216" i="1"/>
  <c r="B217" i="1"/>
  <c r="B218" i="1"/>
  <c r="A218" i="1"/>
  <c r="B219" i="1"/>
  <c r="B220" i="1"/>
  <c r="B221" i="1"/>
  <c r="B222" i="1"/>
  <c r="B223" i="1"/>
  <c r="B224" i="1"/>
  <c r="B225" i="1"/>
  <c r="B226" i="1"/>
  <c r="A226" i="1"/>
  <c r="B227" i="1"/>
  <c r="B228" i="1"/>
  <c r="B229" i="1"/>
  <c r="B230" i="1"/>
  <c r="B231" i="1"/>
  <c r="B232" i="1"/>
  <c r="B233" i="1"/>
  <c r="B234" i="1"/>
  <c r="A234" i="1"/>
  <c r="B235" i="1"/>
  <c r="B236" i="1"/>
  <c r="B237" i="1"/>
  <c r="B238" i="1"/>
  <c r="B239" i="1"/>
  <c r="B240" i="1"/>
  <c r="B241" i="1"/>
  <c r="B242" i="1"/>
  <c r="A242" i="1"/>
  <c r="B243" i="1"/>
  <c r="B244" i="1"/>
  <c r="B245" i="1"/>
  <c r="B246" i="1"/>
  <c r="B247" i="1"/>
  <c r="B248" i="1"/>
  <c r="B249" i="1"/>
  <c r="B250" i="1"/>
  <c r="A250" i="1"/>
  <c r="B251" i="1"/>
  <c r="B252" i="1"/>
  <c r="B253" i="1"/>
  <c r="B254" i="1"/>
  <c r="B255" i="1"/>
  <c r="A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A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A285" i="1"/>
  <c r="B286" i="1"/>
  <c r="B287" i="1"/>
  <c r="B288" i="1"/>
  <c r="B289" i="1"/>
  <c r="B290" i="1"/>
  <c r="B291" i="1"/>
  <c r="B292" i="1"/>
  <c r="B293" i="1"/>
  <c r="A293" i="1"/>
  <c r="B294" i="1"/>
  <c r="B295" i="1"/>
  <c r="B296" i="1"/>
  <c r="B297" i="1"/>
  <c r="B298" i="1"/>
  <c r="B299" i="1"/>
  <c r="B300" i="1"/>
  <c r="B301" i="1"/>
  <c r="A301" i="1"/>
  <c r="B302" i="1"/>
  <c r="B303" i="1"/>
  <c r="B304" i="1"/>
  <c r="B305" i="1"/>
  <c r="B306" i="1"/>
  <c r="B307" i="1"/>
  <c r="B308" i="1"/>
  <c r="B309" i="1"/>
  <c r="A309" i="1"/>
  <c r="B310" i="1"/>
  <c r="B311" i="1"/>
  <c r="B312" i="1"/>
  <c r="B313" i="1"/>
  <c r="B314" i="1"/>
  <c r="B315" i="1"/>
  <c r="B316" i="1"/>
  <c r="B317" i="1"/>
  <c r="A317" i="1"/>
  <c r="B318" i="1"/>
  <c r="B319" i="1"/>
  <c r="B320" i="1"/>
  <c r="B321" i="1"/>
  <c r="B322" i="1"/>
  <c r="B323" i="1"/>
  <c r="B324" i="1"/>
  <c r="B325" i="1"/>
  <c r="A325" i="1"/>
  <c r="B326" i="1"/>
  <c r="B327" i="1"/>
  <c r="B328" i="1"/>
  <c r="B329" i="1"/>
  <c r="B330" i="1"/>
  <c r="B331" i="1"/>
  <c r="B332" i="1"/>
  <c r="B333" i="1"/>
  <c r="A333" i="1"/>
  <c r="B334" i="1"/>
  <c r="B335" i="1"/>
  <c r="B336" i="1"/>
  <c r="B337" i="1"/>
  <c r="B338" i="1"/>
  <c r="B339" i="1"/>
  <c r="B340" i="1"/>
  <c r="B341" i="1"/>
  <c r="A341" i="1"/>
  <c r="B342" i="1"/>
  <c r="B343" i="1"/>
  <c r="B344" i="1"/>
  <c r="B345" i="1"/>
  <c r="B346" i="1"/>
  <c r="B347" i="1"/>
  <c r="B348" i="1"/>
  <c r="B349" i="1"/>
  <c r="A349" i="1"/>
  <c r="B350" i="1"/>
  <c r="B351" i="1"/>
  <c r="B352" i="1"/>
  <c r="B353" i="1"/>
  <c r="B354" i="1"/>
  <c r="B355" i="1"/>
  <c r="B356" i="1"/>
  <c r="B357" i="1"/>
  <c r="A357" i="1"/>
  <c r="B358" i="1"/>
  <c r="B359" i="1"/>
  <c r="B360" i="1"/>
  <c r="B361" i="1"/>
  <c r="B362" i="1"/>
  <c r="B363" i="1"/>
  <c r="B364" i="1"/>
  <c r="B365" i="1"/>
  <c r="A365" i="1"/>
  <c r="B366" i="1"/>
  <c r="B367" i="1"/>
  <c r="B368" i="1"/>
  <c r="B369" i="1"/>
  <c r="B370" i="1"/>
  <c r="B371" i="1"/>
  <c r="B372" i="1"/>
  <c r="B373" i="1"/>
  <c r="A373" i="1"/>
  <c r="B374" i="1"/>
  <c r="B375" i="1"/>
  <c r="B376" i="1"/>
  <c r="B377" i="1"/>
  <c r="B378" i="1"/>
  <c r="B379" i="1"/>
  <c r="B380" i="1"/>
  <c r="B381" i="1"/>
  <c r="A381" i="1"/>
  <c r="B382" i="1"/>
  <c r="B383" i="1"/>
  <c r="B384" i="1"/>
  <c r="B385" i="1"/>
  <c r="B386" i="1"/>
  <c r="B387" i="1"/>
  <c r="B388" i="1"/>
  <c r="B389" i="1"/>
  <c r="A389" i="1"/>
  <c r="B390" i="1"/>
  <c r="B391" i="1"/>
  <c r="B392" i="1"/>
  <c r="B393" i="1"/>
  <c r="B394" i="1"/>
  <c r="B395" i="1"/>
  <c r="B396" i="1"/>
  <c r="B397" i="1"/>
  <c r="A397" i="1"/>
  <c r="D5" i="2" l="1"/>
  <c r="B4" i="2"/>
  <c r="G5" i="2" l="1"/>
  <c r="H5" i="2"/>
  <c r="A6" i="1"/>
  <c r="C5" i="2" l="1"/>
  <c r="P5" i="2"/>
  <c r="A5" i="2"/>
  <c r="Q6" i="2"/>
  <c r="D6" i="2" s="1"/>
  <c r="Q7" i="2"/>
  <c r="D7" i="2" s="1"/>
  <c r="Q8" i="2"/>
  <c r="D8" i="2" s="1"/>
  <c r="Q9" i="2"/>
  <c r="D9" i="2" s="1"/>
  <c r="Q10" i="2"/>
  <c r="D10" i="2" s="1"/>
  <c r="Q11" i="2"/>
  <c r="D11" i="2" s="1"/>
  <c r="Q12" i="2"/>
  <c r="D12" i="2" s="1"/>
  <c r="Q13" i="2"/>
  <c r="D13" i="2" s="1"/>
  <c r="Q14" i="2"/>
  <c r="D14" i="2" s="1"/>
  <c r="Q15" i="2"/>
  <c r="D15" i="2" s="1"/>
  <c r="Q16" i="2"/>
  <c r="D16" i="2" s="1"/>
  <c r="Q17" i="2"/>
  <c r="D17" i="2" s="1"/>
  <c r="Q18" i="2"/>
  <c r="D18" i="2" s="1"/>
  <c r="Q19" i="2"/>
  <c r="D19" i="2" s="1"/>
  <c r="Q20" i="2"/>
  <c r="D20" i="2" s="1"/>
  <c r="Q21" i="2"/>
  <c r="D21" i="2" s="1"/>
  <c r="Q22" i="2"/>
  <c r="D22" i="2" s="1"/>
  <c r="Q23" i="2"/>
  <c r="D23" i="2" s="1"/>
  <c r="Q24" i="2"/>
  <c r="D24" i="2" s="1"/>
  <c r="Q25" i="2"/>
  <c r="D25" i="2" s="1"/>
  <c r="Q26" i="2"/>
  <c r="D26" i="2" s="1"/>
  <c r="Q27" i="2"/>
  <c r="D27" i="2" s="1"/>
  <c r="Q28" i="2"/>
  <c r="D28" i="2" s="1"/>
  <c r="Q29" i="2"/>
  <c r="D29" i="2" s="1"/>
  <c r="Q30" i="2"/>
  <c r="D30" i="2" s="1"/>
  <c r="C30" i="2" s="1"/>
  <c r="Q31" i="2"/>
  <c r="D31" i="2" s="1"/>
  <c r="C31" i="2" s="1"/>
  <c r="Q32" i="2"/>
  <c r="D32" i="2" s="1"/>
  <c r="C32" i="2" s="1"/>
  <c r="Q33" i="2"/>
  <c r="D33" i="2" s="1"/>
  <c r="C33" i="2" s="1"/>
  <c r="Q34" i="2"/>
  <c r="D34" i="2" s="1"/>
  <c r="C34" i="2" s="1"/>
  <c r="Q35" i="2"/>
  <c r="D35" i="2" s="1"/>
  <c r="C35" i="2" s="1"/>
  <c r="Q36" i="2"/>
  <c r="D36" i="2" s="1"/>
  <c r="C36" i="2" s="1"/>
  <c r="Q37" i="2"/>
  <c r="D37" i="2" s="1"/>
  <c r="C37" i="2" s="1"/>
  <c r="Q38" i="2"/>
  <c r="D38" i="2" s="1"/>
  <c r="C38" i="2" s="1"/>
  <c r="Q39" i="2"/>
  <c r="D39" i="2" s="1"/>
  <c r="C39" i="2" s="1"/>
  <c r="Q40" i="2"/>
  <c r="D40" i="2" s="1"/>
  <c r="C40" i="2" s="1"/>
  <c r="Q41" i="2"/>
  <c r="D41" i="2" s="1"/>
  <c r="C41" i="2" s="1"/>
  <c r="Q42" i="2"/>
  <c r="D42" i="2" s="1"/>
  <c r="C42" i="2" s="1"/>
  <c r="Q43" i="2"/>
  <c r="D43" i="2" s="1"/>
  <c r="C43" i="2" s="1"/>
  <c r="Q44" i="2"/>
  <c r="D44" i="2" s="1"/>
  <c r="C44" i="2" s="1"/>
  <c r="Q45" i="2"/>
  <c r="D45" i="2" s="1"/>
  <c r="C45" i="2" s="1"/>
  <c r="Q46" i="2"/>
  <c r="D46" i="2" s="1"/>
  <c r="C46" i="2" s="1"/>
  <c r="Q47" i="2"/>
  <c r="D47" i="2" s="1"/>
  <c r="C47" i="2" s="1"/>
  <c r="Q48" i="2"/>
  <c r="D48" i="2" s="1"/>
  <c r="C48" i="2" s="1"/>
  <c r="Q49" i="2"/>
  <c r="D49" i="2" s="1"/>
  <c r="C49" i="2" s="1"/>
  <c r="Q50" i="2"/>
  <c r="D50" i="2" s="1"/>
  <c r="C50" i="2" s="1"/>
  <c r="Q51" i="2"/>
  <c r="D51" i="2" s="1"/>
  <c r="C51" i="2" s="1"/>
  <c r="Q52" i="2"/>
  <c r="D52" i="2" s="1"/>
  <c r="C52" i="2" s="1"/>
  <c r="Q53" i="2"/>
  <c r="D53" i="2" s="1"/>
  <c r="C53" i="2" s="1"/>
  <c r="Q54" i="2"/>
  <c r="D54" i="2" s="1"/>
  <c r="C54" i="2" s="1"/>
  <c r="Q55" i="2"/>
  <c r="D55" i="2" s="1"/>
  <c r="C55" i="2" s="1"/>
  <c r="Q56" i="2"/>
  <c r="D56" i="2" s="1"/>
  <c r="C56" i="2" s="1"/>
  <c r="Q57" i="2"/>
  <c r="D57" i="2" s="1"/>
  <c r="C57" i="2" s="1"/>
  <c r="Q58" i="2"/>
  <c r="D58" i="2" s="1"/>
  <c r="C58" i="2" s="1"/>
  <c r="Q59" i="2"/>
  <c r="D59" i="2" s="1"/>
  <c r="C59" i="2" s="1"/>
  <c r="Q60" i="2"/>
  <c r="D60" i="2" s="1"/>
  <c r="C60" i="2" s="1"/>
  <c r="Q61" i="2"/>
  <c r="D61" i="2" s="1"/>
  <c r="C61" i="2" s="1"/>
  <c r="Q62" i="2"/>
  <c r="D62" i="2" s="1"/>
  <c r="C62" i="2" s="1"/>
  <c r="Q63" i="2"/>
  <c r="D63" i="2" s="1"/>
  <c r="C63" i="2" s="1"/>
  <c r="Q64" i="2"/>
  <c r="D64" i="2" s="1"/>
  <c r="C64" i="2" s="1"/>
  <c r="Q65" i="2"/>
  <c r="D65" i="2" s="1"/>
  <c r="C65" i="2" s="1"/>
  <c r="Q66" i="2"/>
  <c r="D66" i="2" s="1"/>
  <c r="C66" i="2" s="1"/>
  <c r="Q67" i="2"/>
  <c r="D67" i="2" s="1"/>
  <c r="C67" i="2" s="1"/>
  <c r="Q68" i="2"/>
  <c r="D68" i="2" s="1"/>
  <c r="C68" i="2" s="1"/>
  <c r="Q69" i="2"/>
  <c r="D69" i="2" s="1"/>
  <c r="C69" i="2" s="1"/>
  <c r="Q70" i="2"/>
  <c r="D70" i="2" s="1"/>
  <c r="C70" i="2" s="1"/>
  <c r="Q71" i="2"/>
  <c r="D71" i="2" s="1"/>
  <c r="C71" i="2" s="1"/>
  <c r="Q72" i="2"/>
  <c r="D72" i="2" s="1"/>
  <c r="C72" i="2" s="1"/>
  <c r="Q73" i="2"/>
  <c r="D73" i="2" s="1"/>
  <c r="C73" i="2" s="1"/>
  <c r="Q74" i="2"/>
  <c r="D74" i="2" s="1"/>
  <c r="C74" i="2" s="1"/>
  <c r="Q75" i="2"/>
  <c r="D75" i="2" s="1"/>
  <c r="C75" i="2" s="1"/>
  <c r="Q76" i="2"/>
  <c r="D76" i="2" s="1"/>
  <c r="C76" i="2" s="1"/>
  <c r="Q77" i="2"/>
  <c r="D77" i="2" s="1"/>
  <c r="C77" i="2" s="1"/>
  <c r="Q78" i="2"/>
  <c r="D78" i="2" s="1"/>
  <c r="C78" i="2" s="1"/>
  <c r="Q79" i="2"/>
  <c r="D79" i="2" s="1"/>
  <c r="C79" i="2" s="1"/>
  <c r="Q80" i="2"/>
  <c r="D80" i="2" s="1"/>
  <c r="C80" i="2" s="1"/>
  <c r="Q81" i="2"/>
  <c r="D81" i="2" s="1"/>
  <c r="C81" i="2" s="1"/>
  <c r="Q82" i="2"/>
  <c r="D82" i="2" s="1"/>
  <c r="C82" i="2" s="1"/>
  <c r="Q83" i="2"/>
  <c r="D83" i="2" s="1"/>
  <c r="C83" i="2" s="1"/>
  <c r="Q84" i="2"/>
  <c r="D84" i="2" s="1"/>
  <c r="C84" i="2" s="1"/>
  <c r="Q85" i="2"/>
  <c r="D85" i="2" s="1"/>
  <c r="C85" i="2" s="1"/>
  <c r="Q86" i="2"/>
  <c r="D86" i="2" s="1"/>
  <c r="C86" i="2" s="1"/>
  <c r="Q87" i="2"/>
  <c r="D87" i="2" s="1"/>
  <c r="C87" i="2" s="1"/>
  <c r="Q88" i="2"/>
  <c r="D88" i="2" s="1"/>
  <c r="C88" i="2" s="1"/>
  <c r="Q89" i="2"/>
  <c r="D89" i="2" s="1"/>
  <c r="C89" i="2" s="1"/>
  <c r="Q90" i="2"/>
  <c r="D90" i="2" s="1"/>
  <c r="C90" i="2" s="1"/>
  <c r="Q91" i="2"/>
  <c r="D91" i="2" s="1"/>
  <c r="C91" i="2" s="1"/>
  <c r="Q92" i="2"/>
  <c r="D92" i="2" s="1"/>
  <c r="C92" i="2" s="1"/>
  <c r="Q93" i="2"/>
  <c r="D93" i="2" s="1"/>
  <c r="C93" i="2" s="1"/>
  <c r="Q94" i="2"/>
  <c r="D94" i="2" s="1"/>
  <c r="C94" i="2" s="1"/>
  <c r="Q95" i="2"/>
  <c r="D95" i="2" s="1"/>
  <c r="C95" i="2" s="1"/>
  <c r="Q96" i="2"/>
  <c r="D96" i="2" s="1"/>
  <c r="C96" i="2" s="1"/>
  <c r="Q97" i="2"/>
  <c r="D97" i="2" s="1"/>
  <c r="C97" i="2" s="1"/>
  <c r="Q98" i="2"/>
  <c r="D98" i="2" s="1"/>
  <c r="C98" i="2" s="1"/>
  <c r="Q99" i="2"/>
  <c r="D99" i="2" s="1"/>
  <c r="C99" i="2" s="1"/>
  <c r="Q100" i="2"/>
  <c r="D100" i="2" s="1"/>
  <c r="C100" i="2" s="1"/>
  <c r="Q101" i="2"/>
  <c r="D101" i="2" s="1"/>
  <c r="C101" i="2" s="1"/>
  <c r="Q102" i="2"/>
  <c r="D102" i="2" s="1"/>
  <c r="C102" i="2" s="1"/>
  <c r="Q103" i="2"/>
  <c r="D103" i="2" s="1"/>
  <c r="C103" i="2" s="1"/>
  <c r="Q104" i="2"/>
  <c r="D104" i="2" s="1"/>
  <c r="C104" i="2" s="1"/>
  <c r="Q105" i="2"/>
  <c r="D105" i="2" s="1"/>
  <c r="C105" i="2" s="1"/>
  <c r="Q106" i="2"/>
  <c r="D106" i="2" s="1"/>
  <c r="C106" i="2" s="1"/>
  <c r="Q107" i="2"/>
  <c r="D107" i="2" s="1"/>
  <c r="C107" i="2" s="1"/>
  <c r="Q108" i="2"/>
  <c r="D108" i="2" s="1"/>
  <c r="C108" i="2" s="1"/>
  <c r="Q109" i="2"/>
  <c r="D109" i="2" s="1"/>
  <c r="C109" i="2" s="1"/>
  <c r="Q110" i="2"/>
  <c r="D110" i="2" s="1"/>
  <c r="C110" i="2" s="1"/>
  <c r="Q111" i="2"/>
  <c r="D111" i="2" s="1"/>
  <c r="C111" i="2" s="1"/>
  <c r="Q112" i="2"/>
  <c r="D112" i="2" s="1"/>
  <c r="C112" i="2" s="1"/>
  <c r="Q113" i="2"/>
  <c r="D113" i="2" s="1"/>
  <c r="C113" i="2" s="1"/>
  <c r="Q114" i="2"/>
  <c r="D114" i="2" s="1"/>
  <c r="C114" i="2" s="1"/>
  <c r="Q115" i="2"/>
  <c r="D115" i="2" s="1"/>
  <c r="C115" i="2" s="1"/>
  <c r="Q116" i="2"/>
  <c r="D116" i="2" s="1"/>
  <c r="C116" i="2" s="1"/>
  <c r="Q117" i="2"/>
  <c r="D117" i="2" s="1"/>
  <c r="C117" i="2" s="1"/>
  <c r="Q118" i="2"/>
  <c r="D118" i="2" s="1"/>
  <c r="C118" i="2" s="1"/>
  <c r="Q119" i="2"/>
  <c r="D119" i="2" s="1"/>
  <c r="C119" i="2" s="1"/>
  <c r="Q120" i="2"/>
  <c r="D120" i="2" s="1"/>
  <c r="C120" i="2" s="1"/>
  <c r="Q121" i="2"/>
  <c r="D121" i="2" s="1"/>
  <c r="C121" i="2" s="1"/>
  <c r="Q122" i="2"/>
  <c r="D122" i="2" s="1"/>
  <c r="C122" i="2" s="1"/>
  <c r="Q123" i="2"/>
  <c r="D123" i="2" s="1"/>
  <c r="C123" i="2" s="1"/>
  <c r="Q124" i="2"/>
  <c r="D124" i="2" s="1"/>
  <c r="C124" i="2" s="1"/>
  <c r="Q125" i="2"/>
  <c r="D125" i="2" s="1"/>
  <c r="C125" i="2" s="1"/>
  <c r="Q126" i="2"/>
  <c r="D126" i="2" s="1"/>
  <c r="C126" i="2" s="1"/>
  <c r="Q127" i="2"/>
  <c r="D127" i="2" s="1"/>
  <c r="C127" i="2" s="1"/>
  <c r="Q128" i="2"/>
  <c r="D128" i="2" s="1"/>
  <c r="C128" i="2" s="1"/>
  <c r="Q129" i="2"/>
  <c r="D129" i="2" s="1"/>
  <c r="C129" i="2" s="1"/>
  <c r="Q130" i="2"/>
  <c r="D130" i="2" s="1"/>
  <c r="C130" i="2" s="1"/>
  <c r="Q131" i="2"/>
  <c r="D131" i="2" s="1"/>
  <c r="C131" i="2" s="1"/>
  <c r="Q132" i="2"/>
  <c r="D132" i="2" s="1"/>
  <c r="C132" i="2" s="1"/>
  <c r="Q133" i="2"/>
  <c r="D133" i="2" s="1"/>
  <c r="C133" i="2" s="1"/>
  <c r="Q134" i="2"/>
  <c r="D134" i="2" s="1"/>
  <c r="C134" i="2" s="1"/>
  <c r="Q135" i="2"/>
  <c r="D135" i="2" s="1"/>
  <c r="C135" i="2" s="1"/>
  <c r="Q136" i="2"/>
  <c r="D136" i="2" s="1"/>
  <c r="C136" i="2" s="1"/>
  <c r="Q137" i="2"/>
  <c r="D137" i="2" s="1"/>
  <c r="C137" i="2" s="1"/>
  <c r="Q138" i="2"/>
  <c r="D138" i="2" s="1"/>
  <c r="C138" i="2" s="1"/>
  <c r="Q139" i="2"/>
  <c r="D139" i="2" s="1"/>
  <c r="C139" i="2" s="1"/>
  <c r="Q140" i="2"/>
  <c r="D140" i="2" s="1"/>
  <c r="C140" i="2" s="1"/>
  <c r="Q141" i="2"/>
  <c r="D141" i="2" s="1"/>
  <c r="C141" i="2" s="1"/>
  <c r="Q142" i="2"/>
  <c r="D142" i="2" s="1"/>
  <c r="C142" i="2" s="1"/>
  <c r="Q143" i="2"/>
  <c r="D143" i="2" s="1"/>
  <c r="C143" i="2" s="1"/>
  <c r="Q144" i="2"/>
  <c r="D144" i="2" s="1"/>
  <c r="C144" i="2" s="1"/>
  <c r="Q145" i="2"/>
  <c r="D145" i="2" s="1"/>
  <c r="C145" i="2" s="1"/>
  <c r="Q146" i="2"/>
  <c r="D146" i="2" s="1"/>
  <c r="C146" i="2" s="1"/>
  <c r="Q147" i="2"/>
  <c r="D147" i="2" s="1"/>
  <c r="C147" i="2" s="1"/>
  <c r="Q148" i="2"/>
  <c r="D148" i="2" s="1"/>
  <c r="C148" i="2" s="1"/>
  <c r="Q149" i="2"/>
  <c r="D149" i="2" s="1"/>
  <c r="C149" i="2" s="1"/>
  <c r="Q150" i="2"/>
  <c r="D150" i="2" s="1"/>
  <c r="C150" i="2" s="1"/>
  <c r="Q151" i="2"/>
  <c r="D151" i="2" s="1"/>
  <c r="C151" i="2" s="1"/>
  <c r="Q152" i="2"/>
  <c r="D152" i="2" s="1"/>
  <c r="C152" i="2" s="1"/>
  <c r="Q153" i="2"/>
  <c r="D153" i="2" s="1"/>
  <c r="C153" i="2" s="1"/>
  <c r="Q154" i="2"/>
  <c r="D154" i="2" s="1"/>
  <c r="C154" i="2" s="1"/>
  <c r="Q155" i="2"/>
  <c r="D155" i="2" s="1"/>
  <c r="C155" i="2" s="1"/>
  <c r="Q156" i="2"/>
  <c r="D156" i="2" s="1"/>
  <c r="C156" i="2" s="1"/>
  <c r="Q157" i="2"/>
  <c r="D157" i="2" s="1"/>
  <c r="C157" i="2" s="1"/>
  <c r="Q158" i="2"/>
  <c r="D158" i="2" s="1"/>
  <c r="C158" i="2" s="1"/>
  <c r="Q159" i="2"/>
  <c r="D159" i="2" s="1"/>
  <c r="C159" i="2" s="1"/>
  <c r="Q160" i="2"/>
  <c r="D160" i="2" s="1"/>
  <c r="C160" i="2" s="1"/>
  <c r="Q161" i="2"/>
  <c r="D161" i="2" s="1"/>
  <c r="C161" i="2" s="1"/>
  <c r="Q162" i="2"/>
  <c r="D162" i="2" s="1"/>
  <c r="C162" i="2" s="1"/>
  <c r="Q163" i="2"/>
  <c r="D163" i="2" s="1"/>
  <c r="C163" i="2" s="1"/>
  <c r="Q164" i="2"/>
  <c r="D164" i="2" s="1"/>
  <c r="C164" i="2" s="1"/>
  <c r="Q165" i="2"/>
  <c r="D165" i="2" s="1"/>
  <c r="C165" i="2" s="1"/>
  <c r="Q166" i="2"/>
  <c r="D166" i="2" s="1"/>
  <c r="C166" i="2" s="1"/>
  <c r="Q167" i="2"/>
  <c r="D167" i="2" s="1"/>
  <c r="C167" i="2" s="1"/>
  <c r="Q168" i="2"/>
  <c r="D168" i="2" s="1"/>
  <c r="C168" i="2" s="1"/>
  <c r="Q169" i="2"/>
  <c r="D169" i="2" s="1"/>
  <c r="C169" i="2" s="1"/>
  <c r="Q170" i="2"/>
  <c r="D170" i="2" s="1"/>
  <c r="C170" i="2" s="1"/>
  <c r="Q171" i="2"/>
  <c r="D171" i="2" s="1"/>
  <c r="C171" i="2" s="1"/>
  <c r="Q172" i="2"/>
  <c r="D172" i="2" s="1"/>
  <c r="C172" i="2" s="1"/>
  <c r="Q173" i="2"/>
  <c r="D173" i="2" s="1"/>
  <c r="C173" i="2" s="1"/>
  <c r="Q174" i="2"/>
  <c r="D174" i="2" s="1"/>
  <c r="C174" i="2" s="1"/>
  <c r="Q175" i="2"/>
  <c r="D175" i="2" s="1"/>
  <c r="C175" i="2" s="1"/>
  <c r="Q176" i="2"/>
  <c r="D176" i="2" s="1"/>
  <c r="C176" i="2" s="1"/>
  <c r="Q177" i="2"/>
  <c r="D177" i="2" s="1"/>
  <c r="C177" i="2" s="1"/>
  <c r="Q178" i="2"/>
  <c r="D178" i="2" s="1"/>
  <c r="C178" i="2" s="1"/>
  <c r="Q179" i="2"/>
  <c r="D179" i="2" s="1"/>
  <c r="C179" i="2" s="1"/>
  <c r="Q180" i="2"/>
  <c r="D180" i="2" s="1"/>
  <c r="C180" i="2" s="1"/>
  <c r="Q181" i="2"/>
  <c r="D181" i="2" s="1"/>
  <c r="C181" i="2" s="1"/>
  <c r="Q182" i="2"/>
  <c r="D182" i="2" s="1"/>
  <c r="C182" i="2" s="1"/>
  <c r="Q183" i="2"/>
  <c r="D183" i="2" s="1"/>
  <c r="C183" i="2" s="1"/>
  <c r="Q184" i="2"/>
  <c r="D184" i="2" s="1"/>
  <c r="C184" i="2" s="1"/>
  <c r="Q185" i="2"/>
  <c r="D185" i="2" s="1"/>
  <c r="C185" i="2" s="1"/>
  <c r="Q186" i="2"/>
  <c r="D186" i="2" s="1"/>
  <c r="C186" i="2" s="1"/>
  <c r="Q187" i="2"/>
  <c r="D187" i="2" s="1"/>
  <c r="C187" i="2" s="1"/>
  <c r="Q188" i="2"/>
  <c r="D188" i="2" s="1"/>
  <c r="C188" i="2" s="1"/>
  <c r="Q189" i="2"/>
  <c r="D189" i="2" s="1"/>
  <c r="C189" i="2" s="1"/>
  <c r="Q190" i="2"/>
  <c r="D190" i="2" s="1"/>
  <c r="C190" i="2" s="1"/>
  <c r="Q191" i="2"/>
  <c r="D191" i="2" s="1"/>
  <c r="C191" i="2" s="1"/>
  <c r="Q192" i="2"/>
  <c r="D192" i="2" s="1"/>
  <c r="C192" i="2" s="1"/>
  <c r="Q193" i="2"/>
  <c r="D193" i="2" s="1"/>
  <c r="C193" i="2" s="1"/>
  <c r="Q194" i="2"/>
  <c r="D194" i="2" s="1"/>
  <c r="C194" i="2" s="1"/>
  <c r="Q195" i="2"/>
  <c r="D195" i="2" s="1"/>
  <c r="C195" i="2" s="1"/>
  <c r="Q196" i="2"/>
  <c r="D196" i="2" s="1"/>
  <c r="C196" i="2" s="1"/>
  <c r="Q197" i="2"/>
  <c r="D197" i="2" s="1"/>
  <c r="C197" i="2" s="1"/>
  <c r="Q198" i="2"/>
  <c r="D198" i="2" s="1"/>
  <c r="C198" i="2" s="1"/>
  <c r="Q199" i="2"/>
  <c r="D199" i="2" s="1"/>
  <c r="C199" i="2" s="1"/>
  <c r="Q200" i="2"/>
  <c r="D200" i="2" s="1"/>
  <c r="C200" i="2" s="1"/>
  <c r="Q201" i="2"/>
  <c r="D201" i="2" s="1"/>
  <c r="C201" i="2" s="1"/>
  <c r="Q202" i="2"/>
  <c r="D202" i="2" s="1"/>
  <c r="C202" i="2" s="1"/>
  <c r="Q203" i="2"/>
  <c r="D203" i="2" s="1"/>
  <c r="C203" i="2" s="1"/>
  <c r="Q204" i="2"/>
  <c r="D204" i="2" s="1"/>
  <c r="C204" i="2" s="1"/>
  <c r="Q205" i="2"/>
  <c r="D205" i="2" s="1"/>
  <c r="C205" i="2" s="1"/>
  <c r="Q206" i="2"/>
  <c r="D206" i="2" s="1"/>
  <c r="C206" i="2" s="1"/>
  <c r="Q207" i="2"/>
  <c r="D207" i="2" s="1"/>
  <c r="C207" i="2" s="1"/>
  <c r="Q208" i="2"/>
  <c r="D208" i="2" s="1"/>
  <c r="C208" i="2" s="1"/>
  <c r="Q209" i="2"/>
  <c r="D209" i="2" s="1"/>
  <c r="C209" i="2" s="1"/>
  <c r="Q210" i="2"/>
  <c r="D210" i="2" s="1"/>
  <c r="C210" i="2" s="1"/>
  <c r="Q211" i="2"/>
  <c r="D211" i="2" s="1"/>
  <c r="C211" i="2" s="1"/>
  <c r="Q212" i="2"/>
  <c r="D212" i="2" s="1"/>
  <c r="C212" i="2" s="1"/>
  <c r="Q213" i="2"/>
  <c r="D213" i="2" s="1"/>
  <c r="C213" i="2" s="1"/>
  <c r="Q214" i="2"/>
  <c r="D214" i="2" s="1"/>
  <c r="C214" i="2" s="1"/>
  <c r="Q215" i="2"/>
  <c r="D215" i="2" s="1"/>
  <c r="C215" i="2" s="1"/>
  <c r="Q216" i="2"/>
  <c r="D216" i="2" s="1"/>
  <c r="C216" i="2" s="1"/>
  <c r="Q217" i="2"/>
  <c r="D217" i="2" s="1"/>
  <c r="C217" i="2" s="1"/>
  <c r="Q218" i="2"/>
  <c r="D218" i="2" s="1"/>
  <c r="C218" i="2" s="1"/>
  <c r="Q219" i="2"/>
  <c r="D219" i="2" s="1"/>
  <c r="C219" i="2" s="1"/>
  <c r="Q220" i="2"/>
  <c r="D220" i="2" s="1"/>
  <c r="C220" i="2" s="1"/>
  <c r="Q221" i="2"/>
  <c r="D221" i="2" s="1"/>
  <c r="C221" i="2" s="1"/>
  <c r="Q222" i="2"/>
  <c r="D222" i="2" s="1"/>
  <c r="C222" i="2" s="1"/>
  <c r="Q223" i="2"/>
  <c r="D223" i="2" s="1"/>
  <c r="C223" i="2" s="1"/>
  <c r="Q224" i="2"/>
  <c r="D224" i="2" s="1"/>
  <c r="C224" i="2" s="1"/>
  <c r="Q225" i="2"/>
  <c r="D225" i="2" s="1"/>
  <c r="C225" i="2" s="1"/>
  <c r="Q226" i="2"/>
  <c r="D226" i="2" s="1"/>
  <c r="C226" i="2" s="1"/>
  <c r="Q227" i="2"/>
  <c r="D227" i="2" s="1"/>
  <c r="C227" i="2" s="1"/>
  <c r="Q228" i="2"/>
  <c r="D228" i="2" s="1"/>
  <c r="C228" i="2" s="1"/>
  <c r="Q229" i="2"/>
  <c r="D229" i="2" s="1"/>
  <c r="C229" i="2" s="1"/>
  <c r="Q230" i="2"/>
  <c r="D230" i="2" s="1"/>
  <c r="C230" i="2" s="1"/>
  <c r="Q231" i="2"/>
  <c r="D231" i="2" s="1"/>
  <c r="C231" i="2" s="1"/>
  <c r="Q232" i="2"/>
  <c r="D232" i="2" s="1"/>
  <c r="C232" i="2" s="1"/>
  <c r="Q233" i="2"/>
  <c r="D233" i="2" s="1"/>
  <c r="C233" i="2" s="1"/>
  <c r="Q234" i="2"/>
  <c r="D234" i="2" s="1"/>
  <c r="C234" i="2" s="1"/>
  <c r="Q235" i="2"/>
  <c r="D235" i="2" s="1"/>
  <c r="C235" i="2" s="1"/>
  <c r="Q236" i="2"/>
  <c r="D236" i="2" s="1"/>
  <c r="C236" i="2" s="1"/>
  <c r="Q237" i="2"/>
  <c r="D237" i="2" s="1"/>
  <c r="C237" i="2" s="1"/>
  <c r="Q238" i="2"/>
  <c r="D238" i="2" s="1"/>
  <c r="C238" i="2" s="1"/>
  <c r="Q239" i="2"/>
  <c r="D239" i="2" s="1"/>
  <c r="C239" i="2" s="1"/>
  <c r="Q240" i="2"/>
  <c r="D240" i="2" s="1"/>
  <c r="C240" i="2" s="1"/>
  <c r="Q241" i="2"/>
  <c r="D241" i="2" s="1"/>
  <c r="C241" i="2" s="1"/>
  <c r="Q242" i="2"/>
  <c r="D242" i="2" s="1"/>
  <c r="C242" i="2" s="1"/>
  <c r="Q243" i="2"/>
  <c r="D243" i="2" s="1"/>
  <c r="C243" i="2" s="1"/>
  <c r="Q244" i="2"/>
  <c r="D244" i="2" s="1"/>
  <c r="C244" i="2" s="1"/>
  <c r="Q245" i="2"/>
  <c r="D245" i="2" s="1"/>
  <c r="C245" i="2" s="1"/>
  <c r="Q246" i="2"/>
  <c r="D246" i="2" s="1"/>
  <c r="C246" i="2" s="1"/>
  <c r="Q247" i="2"/>
  <c r="D247" i="2" s="1"/>
  <c r="C247" i="2" s="1"/>
  <c r="Q248" i="2"/>
  <c r="D248" i="2" s="1"/>
  <c r="C248" i="2" s="1"/>
  <c r="Q249" i="2"/>
  <c r="D249" i="2" s="1"/>
  <c r="C249" i="2" s="1"/>
  <c r="Q250" i="2"/>
  <c r="D250" i="2" s="1"/>
  <c r="C250" i="2" s="1"/>
  <c r="Q251" i="2"/>
  <c r="D251" i="2" s="1"/>
  <c r="C251" i="2" s="1"/>
  <c r="Q252" i="2"/>
  <c r="D252" i="2" s="1"/>
  <c r="C252" i="2" s="1"/>
  <c r="Q253" i="2"/>
  <c r="D253" i="2" s="1"/>
  <c r="C253" i="2" s="1"/>
  <c r="Q254" i="2"/>
  <c r="D254" i="2" s="1"/>
  <c r="C254" i="2" s="1"/>
  <c r="Q255" i="2"/>
  <c r="D255" i="2" s="1"/>
  <c r="C255" i="2" s="1"/>
  <c r="Q256" i="2"/>
  <c r="D256" i="2" s="1"/>
  <c r="C256" i="2" s="1"/>
  <c r="Q257" i="2"/>
  <c r="D257" i="2" s="1"/>
  <c r="C257" i="2" s="1"/>
  <c r="Q258" i="2"/>
  <c r="D258" i="2" s="1"/>
  <c r="C258" i="2" s="1"/>
  <c r="Q259" i="2"/>
  <c r="D259" i="2" s="1"/>
  <c r="C259" i="2" s="1"/>
  <c r="Q260" i="2"/>
  <c r="D260" i="2" s="1"/>
  <c r="C260" i="2" s="1"/>
  <c r="Q261" i="2"/>
  <c r="D261" i="2" s="1"/>
  <c r="C261" i="2" s="1"/>
  <c r="Q262" i="2"/>
  <c r="D262" i="2" s="1"/>
  <c r="C262" i="2" s="1"/>
  <c r="Q263" i="2"/>
  <c r="D263" i="2" s="1"/>
  <c r="C263" i="2" s="1"/>
  <c r="Q264" i="2"/>
  <c r="D264" i="2" s="1"/>
  <c r="C264" i="2" s="1"/>
  <c r="Q265" i="2"/>
  <c r="D265" i="2" s="1"/>
  <c r="C265" i="2" s="1"/>
  <c r="Q266" i="2"/>
  <c r="D266" i="2" s="1"/>
  <c r="C266" i="2" s="1"/>
  <c r="Q267" i="2"/>
  <c r="D267" i="2" s="1"/>
  <c r="C267" i="2" s="1"/>
  <c r="Q268" i="2"/>
  <c r="D268" i="2" s="1"/>
  <c r="C268" i="2" s="1"/>
  <c r="Q269" i="2"/>
  <c r="D269" i="2" s="1"/>
  <c r="C269" i="2" s="1"/>
  <c r="Q270" i="2"/>
  <c r="D270" i="2" s="1"/>
  <c r="C270" i="2" s="1"/>
  <c r="Q271" i="2"/>
  <c r="D271" i="2" s="1"/>
  <c r="C271" i="2" s="1"/>
  <c r="Q272" i="2"/>
  <c r="D272" i="2" s="1"/>
  <c r="C272" i="2" s="1"/>
  <c r="Q273" i="2"/>
  <c r="D273" i="2" s="1"/>
  <c r="C273" i="2" s="1"/>
  <c r="Q274" i="2"/>
  <c r="D274" i="2" s="1"/>
  <c r="C274" i="2" s="1"/>
  <c r="Q275" i="2"/>
  <c r="D275" i="2" s="1"/>
  <c r="C275" i="2" s="1"/>
  <c r="Q276" i="2"/>
  <c r="D276" i="2" s="1"/>
  <c r="C276" i="2" s="1"/>
  <c r="Q277" i="2"/>
  <c r="D277" i="2" s="1"/>
  <c r="C277" i="2" s="1"/>
  <c r="Q278" i="2"/>
  <c r="D278" i="2" s="1"/>
  <c r="C278" i="2" s="1"/>
  <c r="Q279" i="2"/>
  <c r="D279" i="2" s="1"/>
  <c r="C279" i="2" s="1"/>
  <c r="Q280" i="2"/>
  <c r="D280" i="2" s="1"/>
  <c r="C280" i="2" s="1"/>
  <c r="Q281" i="2"/>
  <c r="D281" i="2" s="1"/>
  <c r="C281" i="2" s="1"/>
  <c r="Q282" i="2"/>
  <c r="D282" i="2" s="1"/>
  <c r="C282" i="2" s="1"/>
  <c r="Q283" i="2"/>
  <c r="D283" i="2" s="1"/>
  <c r="C283" i="2" s="1"/>
  <c r="Q284" i="2"/>
  <c r="D284" i="2" s="1"/>
  <c r="C284" i="2" s="1"/>
  <c r="Q285" i="2"/>
  <c r="D285" i="2" s="1"/>
  <c r="C285" i="2" s="1"/>
  <c r="Q286" i="2"/>
  <c r="D286" i="2" s="1"/>
  <c r="C286" i="2" s="1"/>
  <c r="Q287" i="2"/>
  <c r="D287" i="2" s="1"/>
  <c r="C287" i="2" s="1"/>
  <c r="Q288" i="2"/>
  <c r="D288" i="2" s="1"/>
  <c r="C288" i="2" s="1"/>
  <c r="Q289" i="2"/>
  <c r="D289" i="2" s="1"/>
  <c r="C289" i="2" s="1"/>
  <c r="Q290" i="2"/>
  <c r="D290" i="2" s="1"/>
  <c r="C290" i="2" s="1"/>
  <c r="Q291" i="2"/>
  <c r="D291" i="2" s="1"/>
  <c r="C291" i="2" s="1"/>
  <c r="Q292" i="2"/>
  <c r="D292" i="2" s="1"/>
  <c r="C292" i="2" s="1"/>
  <c r="Q293" i="2"/>
  <c r="D293" i="2" s="1"/>
  <c r="C293" i="2" s="1"/>
  <c r="Q294" i="2"/>
  <c r="D294" i="2" s="1"/>
  <c r="C294" i="2" s="1"/>
  <c r="Q295" i="2"/>
  <c r="D295" i="2" s="1"/>
  <c r="C295" i="2" s="1"/>
  <c r="Q296" i="2"/>
  <c r="D296" i="2" s="1"/>
  <c r="C296" i="2" s="1"/>
  <c r="Q297" i="2"/>
  <c r="D297" i="2" s="1"/>
  <c r="C297" i="2" s="1"/>
  <c r="Q298" i="2"/>
  <c r="D298" i="2" s="1"/>
  <c r="C298" i="2" s="1"/>
  <c r="Q299" i="2"/>
  <c r="D299" i="2" s="1"/>
  <c r="C299" i="2" s="1"/>
  <c r="Q300" i="2"/>
  <c r="D300" i="2" s="1"/>
  <c r="C300" i="2" s="1"/>
  <c r="Q301" i="2"/>
  <c r="D301" i="2" s="1"/>
  <c r="C301" i="2" s="1"/>
  <c r="Q302" i="2"/>
  <c r="D302" i="2" s="1"/>
  <c r="C302" i="2" s="1"/>
  <c r="Q303" i="2"/>
  <c r="D303" i="2" s="1"/>
  <c r="C303" i="2" s="1"/>
  <c r="Q304" i="2"/>
  <c r="D304" i="2" s="1"/>
  <c r="C304" i="2" s="1"/>
  <c r="Q305" i="2"/>
  <c r="D305" i="2" s="1"/>
  <c r="C305" i="2" s="1"/>
  <c r="Q306" i="2"/>
  <c r="D306" i="2" s="1"/>
  <c r="C306" i="2" s="1"/>
  <c r="Q307" i="2"/>
  <c r="D307" i="2" s="1"/>
  <c r="C307" i="2" s="1"/>
  <c r="Q308" i="2"/>
  <c r="D308" i="2" s="1"/>
  <c r="C308" i="2" s="1"/>
  <c r="Q309" i="2"/>
  <c r="D309" i="2" s="1"/>
  <c r="C309" i="2" s="1"/>
  <c r="Q310" i="2"/>
  <c r="D310" i="2" s="1"/>
  <c r="C310" i="2" s="1"/>
  <c r="Q311" i="2"/>
  <c r="D311" i="2" s="1"/>
  <c r="C311" i="2" s="1"/>
  <c r="Q312" i="2"/>
  <c r="D312" i="2" s="1"/>
  <c r="C312" i="2" s="1"/>
  <c r="Q313" i="2"/>
  <c r="D313" i="2" s="1"/>
  <c r="C313" i="2" s="1"/>
  <c r="Q314" i="2"/>
  <c r="D314" i="2" s="1"/>
  <c r="C314" i="2" s="1"/>
  <c r="Q315" i="2"/>
  <c r="D315" i="2" s="1"/>
  <c r="C315" i="2" s="1"/>
  <c r="Q316" i="2"/>
  <c r="D316" i="2" s="1"/>
  <c r="C316" i="2" s="1"/>
  <c r="Q317" i="2"/>
  <c r="D317" i="2" s="1"/>
  <c r="C317" i="2" s="1"/>
  <c r="Q318" i="2"/>
  <c r="D318" i="2" s="1"/>
  <c r="C318" i="2" s="1"/>
  <c r="Q319" i="2"/>
  <c r="D319" i="2" s="1"/>
  <c r="C319" i="2" s="1"/>
  <c r="Q320" i="2"/>
  <c r="D320" i="2" s="1"/>
  <c r="C320" i="2" s="1"/>
  <c r="Q321" i="2"/>
  <c r="D321" i="2" s="1"/>
  <c r="C321" i="2" s="1"/>
  <c r="Q322" i="2"/>
  <c r="D322" i="2" s="1"/>
  <c r="C322" i="2" s="1"/>
  <c r="Q323" i="2"/>
  <c r="D323" i="2" s="1"/>
  <c r="C323" i="2" s="1"/>
  <c r="Q324" i="2"/>
  <c r="D324" i="2" s="1"/>
  <c r="C324" i="2" s="1"/>
  <c r="Q325" i="2"/>
  <c r="D325" i="2" s="1"/>
  <c r="C325" i="2" s="1"/>
  <c r="Q326" i="2"/>
  <c r="D326" i="2" s="1"/>
  <c r="C326" i="2" s="1"/>
  <c r="Q327" i="2"/>
  <c r="D327" i="2" s="1"/>
  <c r="C327" i="2" s="1"/>
  <c r="Q328" i="2"/>
  <c r="D328" i="2" s="1"/>
  <c r="C328" i="2" s="1"/>
  <c r="Q329" i="2"/>
  <c r="D329" i="2" s="1"/>
  <c r="C329" i="2" s="1"/>
  <c r="Q330" i="2"/>
  <c r="D330" i="2" s="1"/>
  <c r="C330" i="2" s="1"/>
  <c r="Q331" i="2"/>
  <c r="D331" i="2" s="1"/>
  <c r="C331" i="2" s="1"/>
  <c r="Q332" i="2"/>
  <c r="D332" i="2" s="1"/>
  <c r="C332" i="2" s="1"/>
  <c r="Q333" i="2"/>
  <c r="D333" i="2" s="1"/>
  <c r="C333" i="2" s="1"/>
  <c r="Q334" i="2"/>
  <c r="D334" i="2" s="1"/>
  <c r="C334" i="2" s="1"/>
  <c r="Q335" i="2"/>
  <c r="D335" i="2" s="1"/>
  <c r="C335" i="2" s="1"/>
  <c r="Q336" i="2"/>
  <c r="D336" i="2" s="1"/>
  <c r="C336" i="2" s="1"/>
  <c r="Q337" i="2"/>
  <c r="D337" i="2" s="1"/>
  <c r="C337" i="2" s="1"/>
  <c r="Q338" i="2"/>
  <c r="D338" i="2" s="1"/>
  <c r="C338" i="2" s="1"/>
  <c r="Q339" i="2"/>
  <c r="D339" i="2" s="1"/>
  <c r="C339" i="2" s="1"/>
  <c r="Q340" i="2"/>
  <c r="D340" i="2" s="1"/>
  <c r="C340" i="2" s="1"/>
  <c r="Q341" i="2"/>
  <c r="D341" i="2" s="1"/>
  <c r="C341" i="2" s="1"/>
  <c r="Q342" i="2"/>
  <c r="D342" i="2" s="1"/>
  <c r="C342" i="2" s="1"/>
  <c r="Q343" i="2"/>
  <c r="D343" i="2" s="1"/>
  <c r="C343" i="2" s="1"/>
  <c r="Q344" i="2"/>
  <c r="D344" i="2" s="1"/>
  <c r="C344" i="2" s="1"/>
  <c r="Q345" i="2"/>
  <c r="D345" i="2" s="1"/>
  <c r="C345" i="2" s="1"/>
  <c r="Q346" i="2"/>
  <c r="D346" i="2" s="1"/>
  <c r="C346" i="2" s="1"/>
  <c r="Q347" i="2"/>
  <c r="D347" i="2" s="1"/>
  <c r="C347" i="2" s="1"/>
  <c r="Q348" i="2"/>
  <c r="D348" i="2" s="1"/>
  <c r="C348" i="2" s="1"/>
  <c r="Q349" i="2"/>
  <c r="D349" i="2" s="1"/>
  <c r="C349" i="2" s="1"/>
  <c r="Q350" i="2"/>
  <c r="D350" i="2" s="1"/>
  <c r="C350" i="2" s="1"/>
  <c r="Q351" i="2"/>
  <c r="D351" i="2" s="1"/>
  <c r="C351" i="2" s="1"/>
  <c r="Q352" i="2"/>
  <c r="D352" i="2" s="1"/>
  <c r="C352" i="2" s="1"/>
  <c r="Q353" i="2"/>
  <c r="D353" i="2" s="1"/>
  <c r="C353" i="2" s="1"/>
  <c r="Q354" i="2"/>
  <c r="D354" i="2" s="1"/>
  <c r="C354" i="2" s="1"/>
  <c r="Q355" i="2"/>
  <c r="D355" i="2" s="1"/>
  <c r="C355" i="2" s="1"/>
  <c r="Q356" i="2"/>
  <c r="D356" i="2" s="1"/>
  <c r="C356" i="2" s="1"/>
  <c r="Q357" i="2"/>
  <c r="D357" i="2" s="1"/>
  <c r="C357" i="2" s="1"/>
  <c r="Q358" i="2"/>
  <c r="D358" i="2" s="1"/>
  <c r="C358" i="2" s="1"/>
  <c r="Q359" i="2"/>
  <c r="D359" i="2" s="1"/>
  <c r="C359" i="2" s="1"/>
  <c r="Q360" i="2"/>
  <c r="D360" i="2" s="1"/>
  <c r="C360" i="2" s="1"/>
  <c r="Q361" i="2"/>
  <c r="D361" i="2" s="1"/>
  <c r="C361" i="2" s="1"/>
  <c r="Q362" i="2"/>
  <c r="D362" i="2" s="1"/>
  <c r="C362" i="2" s="1"/>
  <c r="Q363" i="2"/>
  <c r="D363" i="2" s="1"/>
  <c r="C363" i="2" s="1"/>
  <c r="Q364" i="2"/>
  <c r="D364" i="2" s="1"/>
  <c r="C364" i="2" s="1"/>
  <c r="Q365" i="2"/>
  <c r="D365" i="2" s="1"/>
  <c r="C365" i="2" s="1"/>
  <c r="Q366" i="2"/>
  <c r="D366" i="2" s="1"/>
  <c r="C366" i="2" s="1"/>
  <c r="Q367" i="2"/>
  <c r="D367" i="2" s="1"/>
  <c r="C367" i="2" s="1"/>
  <c r="Q368" i="2"/>
  <c r="D368" i="2" s="1"/>
  <c r="C368" i="2" s="1"/>
  <c r="Q369" i="2"/>
  <c r="D369" i="2" s="1"/>
  <c r="C369" i="2" s="1"/>
  <c r="Q370" i="2"/>
  <c r="D370" i="2" s="1"/>
  <c r="C370" i="2" s="1"/>
  <c r="Q371" i="2"/>
  <c r="D371" i="2" s="1"/>
  <c r="C371" i="2" s="1"/>
  <c r="Q372" i="2"/>
  <c r="D372" i="2" s="1"/>
  <c r="C372" i="2" s="1"/>
  <c r="Q373" i="2"/>
  <c r="D373" i="2" s="1"/>
  <c r="C373" i="2" s="1"/>
  <c r="Q374" i="2"/>
  <c r="D374" i="2" s="1"/>
  <c r="C374" i="2" s="1"/>
  <c r="Q375" i="2"/>
  <c r="D375" i="2" s="1"/>
  <c r="C375" i="2" s="1"/>
  <c r="Q376" i="2"/>
  <c r="D376" i="2" s="1"/>
  <c r="C376" i="2" s="1"/>
  <c r="Q377" i="2"/>
  <c r="D377" i="2" s="1"/>
  <c r="C377" i="2" s="1"/>
  <c r="Q378" i="2"/>
  <c r="D378" i="2" s="1"/>
  <c r="C378" i="2" s="1"/>
  <c r="Q379" i="2"/>
  <c r="D379" i="2" s="1"/>
  <c r="C379" i="2" s="1"/>
  <c r="Q380" i="2"/>
  <c r="D380" i="2" s="1"/>
  <c r="C380" i="2" s="1"/>
  <c r="Q381" i="2"/>
  <c r="D381" i="2" s="1"/>
  <c r="C381" i="2" s="1"/>
  <c r="Q382" i="2"/>
  <c r="D382" i="2" s="1"/>
  <c r="C382" i="2" s="1"/>
  <c r="Q383" i="2"/>
  <c r="D383" i="2" s="1"/>
  <c r="C383" i="2" s="1"/>
  <c r="Q384" i="2"/>
  <c r="D384" i="2" s="1"/>
  <c r="C384" i="2" s="1"/>
  <c r="Q385" i="2"/>
  <c r="D385" i="2" s="1"/>
  <c r="C385" i="2" s="1"/>
  <c r="Q386" i="2"/>
  <c r="D386" i="2" s="1"/>
  <c r="C386" i="2" s="1"/>
  <c r="Q387" i="2"/>
  <c r="D387" i="2" s="1"/>
  <c r="C387" i="2" s="1"/>
  <c r="Q388" i="2"/>
  <c r="D388" i="2" s="1"/>
  <c r="C388" i="2" s="1"/>
  <c r="Q389" i="2"/>
  <c r="D389" i="2" s="1"/>
  <c r="C389" i="2" s="1"/>
  <c r="Q390" i="2"/>
  <c r="D390" i="2" s="1"/>
  <c r="C390" i="2" s="1"/>
  <c r="Q391" i="2"/>
  <c r="D391" i="2" s="1"/>
  <c r="C391" i="2" s="1"/>
  <c r="Q392" i="2"/>
  <c r="D392" i="2" s="1"/>
  <c r="C392" i="2" s="1"/>
  <c r="Q393" i="2"/>
  <c r="D393" i="2" s="1"/>
  <c r="C393" i="2" s="1"/>
  <c r="Q394" i="2"/>
  <c r="D394" i="2" s="1"/>
  <c r="C394" i="2" s="1"/>
  <c r="Q395" i="2"/>
  <c r="D395" i="2" s="1"/>
  <c r="C395" i="2" s="1"/>
  <c r="Q396" i="2"/>
  <c r="D396" i="2" s="1"/>
  <c r="C396" i="2" s="1"/>
  <c r="Q397" i="2"/>
  <c r="D397" i="2" s="1"/>
  <c r="C397" i="2" s="1"/>
  <c r="Q398" i="2"/>
  <c r="D398" i="2" s="1"/>
  <c r="C398" i="2" s="1"/>
  <c r="Q399" i="2"/>
  <c r="D399" i="2" s="1"/>
  <c r="C399" i="2" s="1"/>
  <c r="G28" i="2" l="1"/>
  <c r="H28" i="2"/>
  <c r="G26" i="2"/>
  <c r="H26" i="2"/>
  <c r="G24" i="2"/>
  <c r="H24" i="2"/>
  <c r="G22" i="2"/>
  <c r="H22" i="2"/>
  <c r="G20" i="2"/>
  <c r="H20" i="2"/>
  <c r="G18" i="2"/>
  <c r="H18" i="2"/>
  <c r="G16" i="2"/>
  <c r="H16" i="2"/>
  <c r="G14" i="2"/>
  <c r="H14" i="2"/>
  <c r="G12" i="2"/>
  <c r="H12" i="2"/>
  <c r="G10" i="2"/>
  <c r="H10" i="2"/>
  <c r="G8" i="2"/>
  <c r="H8" i="2"/>
  <c r="G6" i="2"/>
  <c r="H6" i="2"/>
  <c r="G29" i="2"/>
  <c r="H29" i="2"/>
  <c r="G27" i="2"/>
  <c r="H27" i="2"/>
  <c r="G25" i="2"/>
  <c r="H25" i="2"/>
  <c r="G23" i="2"/>
  <c r="H23" i="2"/>
  <c r="G21" i="2"/>
  <c r="H21" i="2"/>
  <c r="G19" i="2"/>
  <c r="H19" i="2"/>
  <c r="G17" i="2"/>
  <c r="H17" i="2"/>
  <c r="G15" i="2"/>
  <c r="H15" i="2"/>
  <c r="G13" i="2"/>
  <c r="H13" i="2"/>
  <c r="G11" i="2"/>
  <c r="H11" i="2"/>
  <c r="G9" i="2"/>
  <c r="H9" i="2"/>
  <c r="G7" i="2"/>
  <c r="H7" i="2"/>
  <c r="C26" i="2"/>
  <c r="C24" i="2"/>
  <c r="C18" i="2"/>
  <c r="C14" i="2"/>
  <c r="C10" i="2"/>
  <c r="C6" i="2"/>
  <c r="C28" i="2"/>
  <c r="C22" i="2"/>
  <c r="C20" i="2"/>
  <c r="C16" i="2"/>
  <c r="C12" i="2"/>
  <c r="C8" i="2"/>
  <c r="C29" i="2"/>
  <c r="C27" i="2"/>
  <c r="C25" i="2"/>
  <c r="C23" i="2"/>
  <c r="C21" i="2"/>
  <c r="C19" i="2"/>
  <c r="C17" i="2"/>
  <c r="C15" i="2"/>
  <c r="C13" i="2"/>
  <c r="C11" i="2"/>
  <c r="C9" i="2"/>
  <c r="C7" i="2"/>
  <c r="P203" i="2"/>
  <c r="A203" i="2"/>
  <c r="P327" i="2"/>
  <c r="A327" i="2"/>
  <c r="P180" i="2"/>
  <c r="A180" i="2"/>
  <c r="P289" i="2"/>
  <c r="A289" i="2"/>
  <c r="P394" i="2"/>
  <c r="A394" i="2"/>
  <c r="P376" i="2"/>
  <c r="A376" i="2"/>
  <c r="P362" i="2"/>
  <c r="A362" i="2"/>
  <c r="P344" i="2"/>
  <c r="A344" i="2"/>
  <c r="P310" i="2"/>
  <c r="A310" i="2"/>
  <c r="P302" i="2"/>
  <c r="A302" i="2"/>
  <c r="P293" i="2"/>
  <c r="A293" i="2"/>
  <c r="P277" i="2"/>
  <c r="A277" i="2"/>
  <c r="P213" i="2"/>
  <c r="A213" i="2"/>
  <c r="P181" i="2"/>
  <c r="A181" i="2"/>
  <c r="P149" i="2"/>
  <c r="A149" i="2"/>
  <c r="P131" i="2"/>
  <c r="A131" i="2"/>
  <c r="P105" i="2"/>
  <c r="A105" i="2"/>
  <c r="P68" i="2"/>
  <c r="A68" i="2"/>
  <c r="P50" i="2"/>
  <c r="A50" i="2"/>
  <c r="P35" i="2"/>
  <c r="A35" i="2"/>
  <c r="P389" i="2"/>
  <c r="A389" i="2"/>
  <c r="P375" i="2"/>
  <c r="A375" i="2"/>
  <c r="P357" i="2"/>
  <c r="A357" i="2"/>
  <c r="P343" i="2"/>
  <c r="A343" i="2"/>
  <c r="P295" i="2"/>
  <c r="A295" i="2"/>
  <c r="P279" i="2"/>
  <c r="A279" i="2"/>
  <c r="P207" i="2"/>
  <c r="A207" i="2"/>
  <c r="P143" i="2"/>
  <c r="A143" i="2"/>
  <c r="P98" i="2"/>
  <c r="A98" i="2"/>
  <c r="P86" i="2"/>
  <c r="A86" i="2"/>
  <c r="P63" i="2"/>
  <c r="A63" i="2"/>
  <c r="P43" i="2"/>
  <c r="A43" i="2"/>
  <c r="P24" i="2"/>
  <c r="A24" i="2"/>
  <c r="P392" i="2"/>
  <c r="A392" i="2"/>
  <c r="P378" i="2"/>
  <c r="A378" i="2"/>
  <c r="P360" i="2"/>
  <c r="A360" i="2"/>
  <c r="P346" i="2"/>
  <c r="A346" i="2"/>
  <c r="P318" i="2"/>
  <c r="A318" i="2"/>
  <c r="P306" i="2"/>
  <c r="A306" i="2"/>
  <c r="P298" i="2"/>
  <c r="A298" i="2"/>
  <c r="P282" i="2"/>
  <c r="A282" i="2"/>
  <c r="P266" i="2"/>
  <c r="A266" i="2"/>
  <c r="P225" i="2"/>
  <c r="A225" i="2"/>
  <c r="P193" i="2"/>
  <c r="A193" i="2"/>
  <c r="P161" i="2"/>
  <c r="A161" i="2"/>
  <c r="P128" i="2"/>
  <c r="A128" i="2"/>
  <c r="P76" i="2"/>
  <c r="A76" i="2"/>
  <c r="P28" i="2"/>
  <c r="A28" i="2"/>
  <c r="P13" i="2"/>
  <c r="A13" i="2"/>
  <c r="P388" i="2"/>
  <c r="A388" i="2"/>
  <c r="P374" i="2"/>
  <c r="A374" i="2"/>
  <c r="P356" i="2"/>
  <c r="A356" i="2"/>
  <c r="P342" i="2"/>
  <c r="A342" i="2"/>
  <c r="P313" i="2"/>
  <c r="A313" i="2"/>
  <c r="P288" i="2"/>
  <c r="A288" i="2"/>
  <c r="P272" i="2"/>
  <c r="A272" i="2"/>
  <c r="P258" i="2"/>
  <c r="A258" i="2"/>
  <c r="P250" i="2"/>
  <c r="A250" i="2"/>
  <c r="P242" i="2"/>
  <c r="A242" i="2"/>
  <c r="P210" i="2"/>
  <c r="A210" i="2"/>
  <c r="P178" i="2"/>
  <c r="A178" i="2"/>
  <c r="P146" i="2"/>
  <c r="A146" i="2"/>
  <c r="P132" i="2"/>
  <c r="A132" i="2"/>
  <c r="P97" i="2"/>
  <c r="A97" i="2"/>
  <c r="P66" i="2"/>
  <c r="A66" i="2"/>
  <c r="P32" i="2"/>
  <c r="A32" i="2"/>
  <c r="P384" i="2"/>
  <c r="A384" i="2"/>
  <c r="P370" i="2"/>
  <c r="A370" i="2"/>
  <c r="P352" i="2"/>
  <c r="A352" i="2"/>
  <c r="P338" i="2"/>
  <c r="A338" i="2"/>
  <c r="P334" i="2"/>
  <c r="A334" i="2"/>
  <c r="P330" i="2"/>
  <c r="A330" i="2"/>
  <c r="P326" i="2"/>
  <c r="A326" i="2"/>
  <c r="P322" i="2"/>
  <c r="A322" i="2"/>
  <c r="P308" i="2"/>
  <c r="A308" i="2"/>
  <c r="P300" i="2"/>
  <c r="A300" i="2"/>
  <c r="P294" i="2"/>
  <c r="A294" i="2"/>
  <c r="P278" i="2"/>
  <c r="A278" i="2"/>
  <c r="P232" i="2"/>
  <c r="A232" i="2"/>
  <c r="P219" i="2"/>
  <c r="A219" i="2"/>
  <c r="P196" i="2"/>
  <c r="A196" i="2"/>
  <c r="P168" i="2"/>
  <c r="A168" i="2"/>
  <c r="P155" i="2"/>
  <c r="A155" i="2"/>
  <c r="P106" i="2"/>
  <c r="A106" i="2"/>
  <c r="P72" i="2"/>
  <c r="A72" i="2"/>
  <c r="P36" i="2"/>
  <c r="A36" i="2"/>
  <c r="P80" i="2"/>
  <c r="A80" i="2"/>
  <c r="P398" i="2"/>
  <c r="A398" i="2"/>
  <c r="P380" i="2"/>
  <c r="A380" i="2"/>
  <c r="P366" i="2"/>
  <c r="A366" i="2"/>
  <c r="P348" i="2"/>
  <c r="A348" i="2"/>
  <c r="P317" i="2"/>
  <c r="A317" i="2"/>
  <c r="P284" i="2"/>
  <c r="A284" i="2"/>
  <c r="P268" i="2"/>
  <c r="A268" i="2"/>
  <c r="P191" i="2"/>
  <c r="A191" i="2"/>
  <c r="P121" i="2"/>
  <c r="A121" i="2"/>
  <c r="P78" i="2"/>
  <c r="A78" i="2"/>
  <c r="P31" i="2"/>
  <c r="A31" i="2"/>
  <c r="P11" i="2"/>
  <c r="P6" i="2"/>
  <c r="A6" i="2"/>
  <c r="P231" i="2"/>
  <c r="A231" i="2"/>
  <c r="P215" i="2"/>
  <c r="A215" i="2"/>
  <c r="P199" i="2"/>
  <c r="A199" i="2"/>
  <c r="P183" i="2"/>
  <c r="A183" i="2"/>
  <c r="P167" i="2"/>
  <c r="A167" i="2"/>
  <c r="P151" i="2"/>
  <c r="A151" i="2"/>
  <c r="P134" i="2"/>
  <c r="A134" i="2"/>
  <c r="P116" i="2"/>
  <c r="A116" i="2"/>
  <c r="P108" i="2"/>
  <c r="A108" i="2"/>
  <c r="P59" i="2"/>
  <c r="A59" i="2"/>
  <c r="P41" i="2"/>
  <c r="A41" i="2"/>
  <c r="P27" i="2"/>
  <c r="A27" i="2"/>
  <c r="P9" i="2"/>
  <c r="A9" i="2"/>
  <c r="P237" i="2"/>
  <c r="A237" i="2"/>
  <c r="P221" i="2"/>
  <c r="A221" i="2"/>
  <c r="P205" i="2"/>
  <c r="A205" i="2"/>
  <c r="P189" i="2"/>
  <c r="A189" i="2"/>
  <c r="P173" i="2"/>
  <c r="A173" i="2"/>
  <c r="P157" i="2"/>
  <c r="A157" i="2"/>
  <c r="P137" i="2"/>
  <c r="A137" i="2"/>
  <c r="P123" i="2"/>
  <c r="A123" i="2"/>
  <c r="P100" i="2"/>
  <c r="A100" i="2"/>
  <c r="P92" i="2"/>
  <c r="A92" i="2"/>
  <c r="P55" i="2"/>
  <c r="A55" i="2"/>
  <c r="P37" i="2"/>
  <c r="A37" i="2"/>
  <c r="P23" i="2"/>
  <c r="A23" i="2"/>
  <c r="P263" i="2"/>
  <c r="A263" i="2"/>
  <c r="P259" i="2"/>
  <c r="A259" i="2"/>
  <c r="P255" i="2"/>
  <c r="A255" i="2"/>
  <c r="P251" i="2"/>
  <c r="A251" i="2"/>
  <c r="P247" i="2"/>
  <c r="A247" i="2"/>
  <c r="P243" i="2"/>
  <c r="A243" i="2"/>
  <c r="P239" i="2"/>
  <c r="A239" i="2"/>
  <c r="P227" i="2"/>
  <c r="A227" i="2"/>
  <c r="P211" i="2"/>
  <c r="A211" i="2"/>
  <c r="P195" i="2"/>
  <c r="A195" i="2"/>
  <c r="P179" i="2"/>
  <c r="A179" i="2"/>
  <c r="P163" i="2"/>
  <c r="A163" i="2"/>
  <c r="P147" i="2"/>
  <c r="A147" i="2"/>
  <c r="P133" i="2"/>
  <c r="A133" i="2"/>
  <c r="P115" i="2"/>
  <c r="A115" i="2"/>
  <c r="P107" i="2"/>
  <c r="A107" i="2"/>
  <c r="P65" i="2"/>
  <c r="A65" i="2"/>
  <c r="P51" i="2"/>
  <c r="A51" i="2"/>
  <c r="P33" i="2"/>
  <c r="A33" i="2"/>
  <c r="P19" i="2"/>
  <c r="P236" i="2"/>
  <c r="A236" i="2"/>
  <c r="P220" i="2"/>
  <c r="A220" i="2"/>
  <c r="P204" i="2"/>
  <c r="A204" i="2"/>
  <c r="P188" i="2"/>
  <c r="A188" i="2"/>
  <c r="P172" i="2"/>
  <c r="A172" i="2"/>
  <c r="P156" i="2"/>
  <c r="A156" i="2"/>
  <c r="P136" i="2"/>
  <c r="A136" i="2"/>
  <c r="P122" i="2"/>
  <c r="A122" i="2"/>
  <c r="P99" i="2"/>
  <c r="A99" i="2"/>
  <c r="P91" i="2"/>
  <c r="A91" i="2"/>
  <c r="P87" i="2"/>
  <c r="A87" i="2"/>
  <c r="P83" i="2"/>
  <c r="A83" i="2"/>
  <c r="P79" i="2"/>
  <c r="A79" i="2"/>
  <c r="P75" i="2"/>
  <c r="A75" i="2"/>
  <c r="P71" i="2"/>
  <c r="A71" i="2"/>
  <c r="P67" i="2"/>
  <c r="A67" i="2"/>
  <c r="P54" i="2"/>
  <c r="A54" i="2"/>
  <c r="P40" i="2"/>
  <c r="A40" i="2"/>
  <c r="P22" i="2"/>
  <c r="A22" i="2"/>
  <c r="P256" i="2"/>
  <c r="A256" i="2"/>
  <c r="P286" i="2"/>
  <c r="A286" i="2"/>
  <c r="P340" i="2"/>
  <c r="A340" i="2"/>
  <c r="P283" i="2"/>
  <c r="A283" i="2"/>
  <c r="P10" i="2"/>
  <c r="A10" i="2"/>
  <c r="P235" i="2"/>
  <c r="A235" i="2"/>
  <c r="P171" i="2"/>
  <c r="A171" i="2"/>
  <c r="P244" i="2"/>
  <c r="A244" i="2"/>
  <c r="P309" i="2"/>
  <c r="A309" i="2"/>
  <c r="P365" i="2"/>
  <c r="A365" i="2"/>
  <c r="P90" i="2"/>
  <c r="A90" i="2"/>
  <c r="P301" i="2"/>
  <c r="A301" i="2"/>
  <c r="P74" i="2"/>
  <c r="A74" i="2"/>
  <c r="P158" i="2"/>
  <c r="A158" i="2"/>
  <c r="P264" i="2"/>
  <c r="A264" i="2"/>
  <c r="P372" i="2"/>
  <c r="A372" i="2"/>
  <c r="P125" i="2"/>
  <c r="A125" i="2"/>
  <c r="P152" i="2"/>
  <c r="A152" i="2"/>
  <c r="P252" i="2"/>
  <c r="A252" i="2"/>
  <c r="P329" i="2"/>
  <c r="A329" i="2"/>
  <c r="P337" i="2"/>
  <c r="A337" i="2"/>
  <c r="P379" i="2"/>
  <c r="A379" i="2"/>
  <c r="P39" i="2"/>
  <c r="A39" i="2"/>
  <c r="P260" i="2"/>
  <c r="A260" i="2"/>
  <c r="P64" i="2"/>
  <c r="A64" i="2"/>
  <c r="P148" i="2"/>
  <c r="A148" i="2"/>
  <c r="P248" i="2"/>
  <c r="A248" i="2"/>
  <c r="P296" i="2"/>
  <c r="A296" i="2"/>
  <c r="P273" i="2"/>
  <c r="A273" i="2"/>
  <c r="P335" i="2"/>
  <c r="A335" i="2"/>
  <c r="A14" i="2"/>
  <c r="P162" i="2"/>
  <c r="A162" i="2"/>
  <c r="P216" i="2"/>
  <c r="A216" i="2"/>
  <c r="P323" i="2"/>
  <c r="A323" i="2"/>
  <c r="P331" i="2"/>
  <c r="A331" i="2"/>
  <c r="P351" i="2"/>
  <c r="A351" i="2"/>
  <c r="P240" i="2"/>
  <c r="A240" i="2"/>
  <c r="P387" i="2"/>
  <c r="A387" i="2"/>
  <c r="P369" i="2"/>
  <c r="A369" i="2"/>
  <c r="P355" i="2"/>
  <c r="A355" i="2"/>
  <c r="P319" i="2"/>
  <c r="A319" i="2"/>
  <c r="P307" i="2"/>
  <c r="A307" i="2"/>
  <c r="P299" i="2"/>
  <c r="A299" i="2"/>
  <c r="P290" i="2"/>
  <c r="A290" i="2"/>
  <c r="P274" i="2"/>
  <c r="A274" i="2"/>
  <c r="P209" i="2"/>
  <c r="A209" i="2"/>
  <c r="P177" i="2"/>
  <c r="A177" i="2"/>
  <c r="P145" i="2"/>
  <c r="A145" i="2"/>
  <c r="P110" i="2"/>
  <c r="A110" i="2"/>
  <c r="P84" i="2"/>
  <c r="A84" i="2"/>
  <c r="P60" i="2"/>
  <c r="A60" i="2"/>
  <c r="P45" i="2"/>
  <c r="A45" i="2"/>
  <c r="P25" i="2"/>
  <c r="A25" i="2"/>
  <c r="P396" i="2"/>
  <c r="A396" i="2"/>
  <c r="P382" i="2"/>
  <c r="A382" i="2"/>
  <c r="P364" i="2"/>
  <c r="A364" i="2"/>
  <c r="P350" i="2"/>
  <c r="A350" i="2"/>
  <c r="P316" i="2"/>
  <c r="A316" i="2"/>
  <c r="P292" i="2"/>
  <c r="A292" i="2"/>
  <c r="P276" i="2"/>
  <c r="A276" i="2"/>
  <c r="P175" i="2"/>
  <c r="A175" i="2"/>
  <c r="P124" i="2"/>
  <c r="A124" i="2"/>
  <c r="P93" i="2"/>
  <c r="A93" i="2"/>
  <c r="P70" i="2"/>
  <c r="A70" i="2"/>
  <c r="P53" i="2"/>
  <c r="A53" i="2"/>
  <c r="P38" i="2"/>
  <c r="A38" i="2"/>
  <c r="P49" i="2"/>
  <c r="A49" i="2"/>
  <c r="P385" i="2"/>
  <c r="A385" i="2"/>
  <c r="P371" i="2"/>
  <c r="A371" i="2"/>
  <c r="P353" i="2"/>
  <c r="A353" i="2"/>
  <c r="P339" i="2"/>
  <c r="A339" i="2"/>
  <c r="P311" i="2"/>
  <c r="A311" i="2"/>
  <c r="P303" i="2"/>
  <c r="A303" i="2"/>
  <c r="P285" i="2"/>
  <c r="A285" i="2"/>
  <c r="P269" i="2"/>
  <c r="A269" i="2"/>
  <c r="P229" i="2"/>
  <c r="A229" i="2"/>
  <c r="P197" i="2"/>
  <c r="A197" i="2"/>
  <c r="P165" i="2"/>
  <c r="A165" i="2"/>
  <c r="P138" i="2"/>
  <c r="A138" i="2"/>
  <c r="P113" i="2"/>
  <c r="A113" i="2"/>
  <c r="P57" i="2"/>
  <c r="A57" i="2"/>
  <c r="P18" i="2"/>
  <c r="A18" i="2"/>
  <c r="P109" i="2"/>
  <c r="A109" i="2"/>
  <c r="P399" i="2"/>
  <c r="A399" i="2"/>
  <c r="P381" i="2"/>
  <c r="A381" i="2"/>
  <c r="P367" i="2"/>
  <c r="A367" i="2"/>
  <c r="P349" i="2"/>
  <c r="A349" i="2"/>
  <c r="P320" i="2"/>
  <c r="A320" i="2"/>
  <c r="P291" i="2"/>
  <c r="A291" i="2"/>
  <c r="P275" i="2"/>
  <c r="A275" i="2"/>
  <c r="P262" i="2"/>
  <c r="A262" i="2"/>
  <c r="P254" i="2"/>
  <c r="A254" i="2"/>
  <c r="P246" i="2"/>
  <c r="A246" i="2"/>
  <c r="P238" i="2"/>
  <c r="A238" i="2"/>
  <c r="P206" i="2"/>
  <c r="A206" i="2"/>
  <c r="P174" i="2"/>
  <c r="A174" i="2"/>
  <c r="P142" i="2"/>
  <c r="A142" i="2"/>
  <c r="P102" i="2"/>
  <c r="A102" i="2"/>
  <c r="P82" i="2"/>
  <c r="A82" i="2"/>
  <c r="P42" i="2"/>
  <c r="A42" i="2"/>
  <c r="P114" i="2"/>
  <c r="A114" i="2"/>
  <c r="P395" i="2"/>
  <c r="A395" i="2"/>
  <c r="P377" i="2"/>
  <c r="A377" i="2"/>
  <c r="P363" i="2"/>
  <c r="A363" i="2"/>
  <c r="P345" i="2"/>
  <c r="A345" i="2"/>
  <c r="P336" i="2"/>
  <c r="A336" i="2"/>
  <c r="P332" i="2"/>
  <c r="A332" i="2"/>
  <c r="P328" i="2"/>
  <c r="A328" i="2"/>
  <c r="P324" i="2"/>
  <c r="A324" i="2"/>
  <c r="P315" i="2"/>
  <c r="A315" i="2"/>
  <c r="P305" i="2"/>
  <c r="A305" i="2"/>
  <c r="P297" i="2"/>
  <c r="A297" i="2"/>
  <c r="P281" i="2"/>
  <c r="A281" i="2"/>
  <c r="P265" i="2"/>
  <c r="A265" i="2"/>
  <c r="P228" i="2"/>
  <c r="A228" i="2"/>
  <c r="P200" i="2"/>
  <c r="A200" i="2"/>
  <c r="P187" i="2"/>
  <c r="A187" i="2"/>
  <c r="P164" i="2"/>
  <c r="A164" i="2"/>
  <c r="P117" i="2"/>
  <c r="A117" i="2"/>
  <c r="P88" i="2"/>
  <c r="A88" i="2"/>
  <c r="P46" i="2"/>
  <c r="A46" i="2"/>
  <c r="P17" i="2"/>
  <c r="A17" i="2"/>
  <c r="P391" i="2"/>
  <c r="A391" i="2"/>
  <c r="P373" i="2"/>
  <c r="A373" i="2"/>
  <c r="P359" i="2"/>
  <c r="A359" i="2"/>
  <c r="P341" i="2"/>
  <c r="A341" i="2"/>
  <c r="P287" i="2"/>
  <c r="A287" i="2"/>
  <c r="P271" i="2"/>
  <c r="A271" i="2"/>
  <c r="P223" i="2"/>
  <c r="A223" i="2"/>
  <c r="P159" i="2"/>
  <c r="A159" i="2"/>
  <c r="P101" i="2"/>
  <c r="A101" i="2"/>
  <c r="P56" i="2"/>
  <c r="A56" i="2"/>
  <c r="P21" i="2"/>
  <c r="P7" i="2"/>
  <c r="A7" i="2"/>
  <c r="P234" i="2"/>
  <c r="A234" i="2"/>
  <c r="P218" i="2"/>
  <c r="A218" i="2"/>
  <c r="P202" i="2"/>
  <c r="A202" i="2"/>
  <c r="P186" i="2"/>
  <c r="A186" i="2"/>
  <c r="P170" i="2"/>
  <c r="A170" i="2"/>
  <c r="P154" i="2"/>
  <c r="A154" i="2"/>
  <c r="P141" i="2"/>
  <c r="A141" i="2"/>
  <c r="P127" i="2"/>
  <c r="A127" i="2"/>
  <c r="P112" i="2"/>
  <c r="A112" i="2"/>
  <c r="P104" i="2"/>
  <c r="A104" i="2"/>
  <c r="P52" i="2"/>
  <c r="A52" i="2"/>
  <c r="P34" i="2"/>
  <c r="A34" i="2"/>
  <c r="P20" i="2"/>
  <c r="A20" i="2"/>
  <c r="P224" i="2"/>
  <c r="A224" i="2"/>
  <c r="P208" i="2"/>
  <c r="A208" i="2"/>
  <c r="P192" i="2"/>
  <c r="A192" i="2"/>
  <c r="P176" i="2"/>
  <c r="A176" i="2"/>
  <c r="P160" i="2"/>
  <c r="A160" i="2"/>
  <c r="P144" i="2"/>
  <c r="A144" i="2"/>
  <c r="P130" i="2"/>
  <c r="A130" i="2"/>
  <c r="P119" i="2"/>
  <c r="A119" i="2"/>
  <c r="P96" i="2"/>
  <c r="A96" i="2"/>
  <c r="P62" i="2"/>
  <c r="A62" i="2"/>
  <c r="P48" i="2"/>
  <c r="A48" i="2"/>
  <c r="P30" i="2"/>
  <c r="A30" i="2"/>
  <c r="P16" i="2"/>
  <c r="P261" i="2"/>
  <c r="A261" i="2"/>
  <c r="P257" i="2"/>
  <c r="A257" i="2"/>
  <c r="P253" i="2"/>
  <c r="A253" i="2"/>
  <c r="P249" i="2"/>
  <c r="A249" i="2"/>
  <c r="P245" i="2"/>
  <c r="A245" i="2"/>
  <c r="P241" i="2"/>
  <c r="A241" i="2"/>
  <c r="P230" i="2"/>
  <c r="A230" i="2"/>
  <c r="P214" i="2"/>
  <c r="A214" i="2"/>
  <c r="P198" i="2"/>
  <c r="A198" i="2"/>
  <c r="P182" i="2"/>
  <c r="A182" i="2"/>
  <c r="P166" i="2"/>
  <c r="A166" i="2"/>
  <c r="P150" i="2"/>
  <c r="A150" i="2"/>
  <c r="P140" i="2"/>
  <c r="A140" i="2"/>
  <c r="P126" i="2"/>
  <c r="A126" i="2"/>
  <c r="P111" i="2"/>
  <c r="A111" i="2"/>
  <c r="P103" i="2"/>
  <c r="A103" i="2"/>
  <c r="P58" i="2"/>
  <c r="A58" i="2"/>
  <c r="P44" i="2"/>
  <c r="A44" i="2"/>
  <c r="P26" i="2"/>
  <c r="A26" i="2"/>
  <c r="P12" i="2"/>
  <c r="P233" i="2"/>
  <c r="A233" i="2"/>
  <c r="P217" i="2"/>
  <c r="A217" i="2"/>
  <c r="P201" i="2"/>
  <c r="A201" i="2"/>
  <c r="P185" i="2"/>
  <c r="A185" i="2"/>
  <c r="P169" i="2"/>
  <c r="A169" i="2"/>
  <c r="P153" i="2"/>
  <c r="A153" i="2"/>
  <c r="P129" i="2"/>
  <c r="A129" i="2"/>
  <c r="P118" i="2"/>
  <c r="A118" i="2"/>
  <c r="P95" i="2"/>
  <c r="A95" i="2"/>
  <c r="P89" i="2"/>
  <c r="A89" i="2"/>
  <c r="P85" i="2"/>
  <c r="A85" i="2"/>
  <c r="P81" i="2"/>
  <c r="A81" i="2"/>
  <c r="P77" i="2"/>
  <c r="A77" i="2"/>
  <c r="P73" i="2"/>
  <c r="A73" i="2"/>
  <c r="P69" i="2"/>
  <c r="A69" i="2"/>
  <c r="P61" i="2"/>
  <c r="A61" i="2"/>
  <c r="P47" i="2"/>
  <c r="A47" i="2"/>
  <c r="P29" i="2"/>
  <c r="A29" i="2"/>
  <c r="P15" i="2"/>
  <c r="P280" i="2"/>
  <c r="A280" i="2"/>
  <c r="P314" i="2"/>
  <c r="A314" i="2"/>
  <c r="P358" i="2"/>
  <c r="A358" i="2"/>
  <c r="P361" i="2"/>
  <c r="A361" i="2"/>
  <c r="P120" i="2"/>
  <c r="A120" i="2"/>
  <c r="P386" i="2"/>
  <c r="A386" i="2"/>
  <c r="P184" i="2"/>
  <c r="A184" i="2"/>
  <c r="P304" i="2"/>
  <c r="A304" i="2"/>
  <c r="P347" i="2"/>
  <c r="A347" i="2"/>
  <c r="P383" i="2"/>
  <c r="A383" i="2"/>
  <c r="P194" i="2"/>
  <c r="A194" i="2"/>
  <c r="P368" i="2"/>
  <c r="A368" i="2"/>
  <c r="P94" i="2"/>
  <c r="A94" i="2"/>
  <c r="P212" i="2"/>
  <c r="A212" i="2"/>
  <c r="P270" i="2"/>
  <c r="A270" i="2"/>
  <c r="P390" i="2"/>
  <c r="A390" i="2"/>
  <c r="P321" i="2"/>
  <c r="A321" i="2"/>
  <c r="P139" i="2"/>
  <c r="A139" i="2"/>
  <c r="P226" i="2"/>
  <c r="A226" i="2"/>
  <c r="P325" i="2"/>
  <c r="A325" i="2"/>
  <c r="P333" i="2"/>
  <c r="A333" i="2"/>
  <c r="P354" i="2"/>
  <c r="A354" i="2"/>
  <c r="P397" i="2"/>
  <c r="A397" i="2"/>
  <c r="P312" i="2"/>
  <c r="A312" i="2"/>
  <c r="P135" i="2"/>
  <c r="A135" i="2"/>
  <c r="P222" i="2"/>
  <c r="A222" i="2"/>
  <c r="P267" i="2"/>
  <c r="A267" i="2"/>
  <c r="P393" i="2"/>
  <c r="A393" i="2"/>
  <c r="P190" i="2"/>
  <c r="A190" i="2"/>
  <c r="P8" i="2"/>
  <c r="P14" i="2"/>
  <c r="B6" i="1"/>
  <c r="A21" i="2" s="1"/>
  <c r="A19" i="2" l="1"/>
  <c r="F19" i="2" s="1"/>
  <c r="E5" i="2"/>
  <c r="F5" i="2"/>
  <c r="F26" i="2"/>
  <c r="E26" i="2"/>
  <c r="F17" i="2"/>
  <c r="E17" i="2"/>
  <c r="F18" i="2"/>
  <c r="E18" i="2"/>
  <c r="F25" i="2"/>
  <c r="E25" i="2"/>
  <c r="F14" i="2"/>
  <c r="E14" i="2"/>
  <c r="F13" i="2"/>
  <c r="E13" i="2"/>
  <c r="F28" i="2"/>
  <c r="E28" i="2"/>
  <c r="F24" i="2"/>
  <c r="E24" i="2"/>
  <c r="F21" i="2"/>
  <c r="E21" i="2"/>
  <c r="F29" i="2"/>
  <c r="E29" i="2"/>
  <c r="F20" i="2"/>
  <c r="E20" i="2"/>
  <c r="F7" i="2"/>
  <c r="E7" i="2"/>
  <c r="F10" i="2"/>
  <c r="E10" i="2"/>
  <c r="F22" i="2"/>
  <c r="E22" i="2"/>
  <c r="E19" i="2"/>
  <c r="F23" i="2"/>
  <c r="E23" i="2"/>
  <c r="F9" i="2"/>
  <c r="E9" i="2"/>
  <c r="F27" i="2"/>
  <c r="E27" i="2"/>
  <c r="F6" i="2"/>
  <c r="E6" i="2"/>
  <c r="A11" i="2"/>
  <c r="A12" i="2"/>
  <c r="E12" i="2" s="1"/>
  <c r="A15" i="2"/>
  <c r="E15" i="2" s="1"/>
  <c r="A16" i="2"/>
  <c r="E16" i="2" s="1"/>
  <c r="E101" i="2"/>
  <c r="F101" i="2"/>
  <c r="E223" i="2"/>
  <c r="F223" i="2"/>
  <c r="E287" i="2"/>
  <c r="F287" i="2"/>
  <c r="F341" i="2"/>
  <c r="E341" i="2"/>
  <c r="F359" i="2"/>
  <c r="E359" i="2"/>
  <c r="F373" i="2"/>
  <c r="E373" i="2"/>
  <c r="F391" i="2"/>
  <c r="E391" i="2"/>
  <c r="E46" i="2"/>
  <c r="F46" i="2"/>
  <c r="E88" i="2"/>
  <c r="F88" i="2"/>
  <c r="E117" i="2"/>
  <c r="F117" i="2"/>
  <c r="F164" i="2"/>
  <c r="E164" i="2"/>
  <c r="E187" i="2"/>
  <c r="F187" i="2"/>
  <c r="F200" i="2"/>
  <c r="E200" i="2"/>
  <c r="F228" i="2"/>
  <c r="E228" i="2"/>
  <c r="E265" i="2"/>
  <c r="F265" i="2"/>
  <c r="E281" i="2"/>
  <c r="F281" i="2"/>
  <c r="F297" i="2"/>
  <c r="E297" i="2"/>
  <c r="F305" i="2"/>
  <c r="E305" i="2"/>
  <c r="F315" i="2"/>
  <c r="E315" i="2"/>
  <c r="E324" i="2"/>
  <c r="F324" i="2"/>
  <c r="E328" i="2"/>
  <c r="F328" i="2"/>
  <c r="E332" i="2"/>
  <c r="F332" i="2"/>
  <c r="E336" i="2"/>
  <c r="F336" i="2"/>
  <c r="F345" i="2"/>
  <c r="E345" i="2"/>
  <c r="F363" i="2"/>
  <c r="E363" i="2"/>
  <c r="F377" i="2"/>
  <c r="E377" i="2"/>
  <c r="F395" i="2"/>
  <c r="E395" i="2"/>
  <c r="F114" i="2"/>
  <c r="E114" i="2"/>
  <c r="E42" i="2"/>
  <c r="F42" i="2"/>
  <c r="E82" i="2"/>
  <c r="F82" i="2"/>
  <c r="F102" i="2"/>
  <c r="E102" i="2"/>
  <c r="F142" i="2"/>
  <c r="E142" i="2"/>
  <c r="F174" i="2"/>
  <c r="E174" i="2"/>
  <c r="F206" i="2"/>
  <c r="E206" i="2"/>
  <c r="F238" i="2"/>
  <c r="E238" i="2"/>
  <c r="F246" i="2"/>
  <c r="E246" i="2"/>
  <c r="F254" i="2"/>
  <c r="E254" i="2"/>
  <c r="F262" i="2"/>
  <c r="E262" i="2"/>
  <c r="E275" i="2"/>
  <c r="F275" i="2"/>
  <c r="E291" i="2"/>
  <c r="F291" i="2"/>
  <c r="E320" i="2"/>
  <c r="F320" i="2"/>
  <c r="F349" i="2"/>
  <c r="E349" i="2"/>
  <c r="F367" i="2"/>
  <c r="E367" i="2"/>
  <c r="F381" i="2"/>
  <c r="E381" i="2"/>
  <c r="F399" i="2"/>
  <c r="E399" i="2"/>
  <c r="E109" i="2"/>
  <c r="F109" i="2"/>
  <c r="F57" i="2"/>
  <c r="E57" i="2"/>
  <c r="E113" i="2"/>
  <c r="F113" i="2"/>
  <c r="F138" i="2"/>
  <c r="E138" i="2"/>
  <c r="E165" i="2"/>
  <c r="F165" i="2"/>
  <c r="E197" i="2"/>
  <c r="F197" i="2"/>
  <c r="E229" i="2"/>
  <c r="F229" i="2"/>
  <c r="E269" i="2"/>
  <c r="F269" i="2"/>
  <c r="E285" i="2"/>
  <c r="F285" i="2"/>
  <c r="F303" i="2"/>
  <c r="E303" i="2"/>
  <c r="F311" i="2"/>
  <c r="E311" i="2"/>
  <c r="F339" i="2"/>
  <c r="E339" i="2"/>
  <c r="F353" i="2"/>
  <c r="E353" i="2"/>
  <c r="F371" i="2"/>
  <c r="E371" i="2"/>
  <c r="F385" i="2"/>
  <c r="E385" i="2"/>
  <c r="F49" i="2"/>
  <c r="E49" i="2"/>
  <c r="E38" i="2"/>
  <c r="F38" i="2"/>
  <c r="F53" i="2"/>
  <c r="E53" i="2"/>
  <c r="E70" i="2"/>
  <c r="F70" i="2"/>
  <c r="E93" i="2"/>
  <c r="F93" i="2"/>
  <c r="F124" i="2"/>
  <c r="E124" i="2"/>
  <c r="E175" i="2"/>
  <c r="F175" i="2"/>
  <c r="F276" i="2"/>
  <c r="E276" i="2"/>
  <c r="E292" i="2"/>
  <c r="F292" i="2"/>
  <c r="E316" i="2"/>
  <c r="F316" i="2"/>
  <c r="E350" i="2"/>
  <c r="F350" i="2"/>
  <c r="E364" i="2"/>
  <c r="F364" i="2"/>
  <c r="E382" i="2"/>
  <c r="F382" i="2"/>
  <c r="E396" i="2"/>
  <c r="F396" i="2"/>
  <c r="F45" i="2"/>
  <c r="E45" i="2"/>
  <c r="E60" i="2"/>
  <c r="F60" i="2"/>
  <c r="E84" i="2"/>
  <c r="F84" i="2"/>
  <c r="F110" i="2"/>
  <c r="E110" i="2"/>
  <c r="E145" i="2"/>
  <c r="F145" i="2"/>
  <c r="E177" i="2"/>
  <c r="F177" i="2"/>
  <c r="E209" i="2"/>
  <c r="F209" i="2"/>
  <c r="F274" i="2"/>
  <c r="E274" i="2"/>
  <c r="F290" i="2"/>
  <c r="E290" i="2"/>
  <c r="F299" i="2"/>
  <c r="E299" i="2"/>
  <c r="F307" i="2"/>
  <c r="E307" i="2"/>
  <c r="F319" i="2"/>
  <c r="E319" i="2"/>
  <c r="F355" i="2"/>
  <c r="E355" i="2"/>
  <c r="F369" i="2"/>
  <c r="E369" i="2"/>
  <c r="F387" i="2"/>
  <c r="E387" i="2"/>
  <c r="F240" i="2"/>
  <c r="E240" i="2"/>
  <c r="F351" i="2"/>
  <c r="E351" i="2"/>
  <c r="F331" i="2"/>
  <c r="E331" i="2"/>
  <c r="F323" i="2"/>
  <c r="E323" i="2"/>
  <c r="F216" i="2"/>
  <c r="E216" i="2"/>
  <c r="F162" i="2"/>
  <c r="E162" i="2"/>
  <c r="E32" i="2"/>
  <c r="F32" i="2"/>
  <c r="E66" i="2"/>
  <c r="F66" i="2"/>
  <c r="E97" i="2"/>
  <c r="F97" i="2"/>
  <c r="F132" i="2"/>
  <c r="E132" i="2"/>
  <c r="F146" i="2"/>
  <c r="E146" i="2"/>
  <c r="F178" i="2"/>
  <c r="E178" i="2"/>
  <c r="F210" i="2"/>
  <c r="E210" i="2"/>
  <c r="F242" i="2"/>
  <c r="E242" i="2"/>
  <c r="F250" i="2"/>
  <c r="E250" i="2"/>
  <c r="F258" i="2"/>
  <c r="E258" i="2"/>
  <c r="F272" i="2"/>
  <c r="E272" i="2"/>
  <c r="F288" i="2"/>
  <c r="E288" i="2"/>
  <c r="F313" i="2"/>
  <c r="E313" i="2"/>
  <c r="E342" i="2"/>
  <c r="F342" i="2"/>
  <c r="E356" i="2"/>
  <c r="F356" i="2"/>
  <c r="E374" i="2"/>
  <c r="F374" i="2"/>
  <c r="E388" i="2"/>
  <c r="F388" i="2"/>
  <c r="E76" i="2"/>
  <c r="F76" i="2"/>
  <c r="F128" i="2"/>
  <c r="E128" i="2"/>
  <c r="E161" i="2"/>
  <c r="F161" i="2"/>
  <c r="E193" i="2"/>
  <c r="F193" i="2"/>
  <c r="E225" i="2"/>
  <c r="F225" i="2"/>
  <c r="F266" i="2"/>
  <c r="E266" i="2"/>
  <c r="F282" i="2"/>
  <c r="E282" i="2"/>
  <c r="E298" i="2"/>
  <c r="F298" i="2"/>
  <c r="E306" i="2"/>
  <c r="F306" i="2"/>
  <c r="E318" i="2"/>
  <c r="F318" i="2"/>
  <c r="E346" i="2"/>
  <c r="F346" i="2"/>
  <c r="E360" i="2"/>
  <c r="F360" i="2"/>
  <c r="E378" i="2"/>
  <c r="F378" i="2"/>
  <c r="E392" i="2"/>
  <c r="F392" i="2"/>
  <c r="F43" i="2"/>
  <c r="E43" i="2"/>
  <c r="F63" i="2"/>
  <c r="E63" i="2"/>
  <c r="E86" i="2"/>
  <c r="F86" i="2"/>
  <c r="F98" i="2"/>
  <c r="E98" i="2"/>
  <c r="E143" i="2"/>
  <c r="F143" i="2"/>
  <c r="E207" i="2"/>
  <c r="F207" i="2"/>
  <c r="E279" i="2"/>
  <c r="F279" i="2"/>
  <c r="F295" i="2"/>
  <c r="E295" i="2"/>
  <c r="F343" i="2"/>
  <c r="E343" i="2"/>
  <c r="F357" i="2"/>
  <c r="E357" i="2"/>
  <c r="F375" i="2"/>
  <c r="E375" i="2"/>
  <c r="F389" i="2"/>
  <c r="E389" i="2"/>
  <c r="F35" i="2"/>
  <c r="E35" i="2"/>
  <c r="E50" i="2"/>
  <c r="F50" i="2"/>
  <c r="E68" i="2"/>
  <c r="F68" i="2"/>
  <c r="E105" i="2"/>
  <c r="F105" i="2"/>
  <c r="E131" i="2"/>
  <c r="F131" i="2"/>
  <c r="E149" i="2"/>
  <c r="F149" i="2"/>
  <c r="E181" i="2"/>
  <c r="F181" i="2"/>
  <c r="E213" i="2"/>
  <c r="F213" i="2"/>
  <c r="E277" i="2"/>
  <c r="F277" i="2"/>
  <c r="F293" i="2"/>
  <c r="E293" i="2"/>
  <c r="E302" i="2"/>
  <c r="F302" i="2"/>
  <c r="E310" i="2"/>
  <c r="F310" i="2"/>
  <c r="E344" i="2"/>
  <c r="F344" i="2"/>
  <c r="E362" i="2"/>
  <c r="F362" i="2"/>
  <c r="E376" i="2"/>
  <c r="F376" i="2"/>
  <c r="E394" i="2"/>
  <c r="F394" i="2"/>
  <c r="E289" i="2"/>
  <c r="F289" i="2"/>
  <c r="F180" i="2"/>
  <c r="E180" i="2"/>
  <c r="F327" i="2"/>
  <c r="E327" i="2"/>
  <c r="E203" i="2"/>
  <c r="F203" i="2"/>
  <c r="E56" i="2"/>
  <c r="F56" i="2"/>
  <c r="E159" i="2"/>
  <c r="F159" i="2"/>
  <c r="E271" i="2"/>
  <c r="F271" i="2"/>
  <c r="F190" i="2"/>
  <c r="E190" i="2"/>
  <c r="F393" i="2"/>
  <c r="E393" i="2"/>
  <c r="E267" i="2"/>
  <c r="F267" i="2"/>
  <c r="F222" i="2"/>
  <c r="E222" i="2"/>
  <c r="E135" i="2"/>
  <c r="F135" i="2"/>
  <c r="E312" i="2"/>
  <c r="F312" i="2"/>
  <c r="F397" i="2"/>
  <c r="E397" i="2"/>
  <c r="E354" i="2"/>
  <c r="F354" i="2"/>
  <c r="F333" i="2"/>
  <c r="E333" i="2"/>
  <c r="F325" i="2"/>
  <c r="E325" i="2"/>
  <c r="F226" i="2"/>
  <c r="E226" i="2"/>
  <c r="E139" i="2"/>
  <c r="F139" i="2"/>
  <c r="F321" i="2"/>
  <c r="E321" i="2"/>
  <c r="E390" i="2"/>
  <c r="F390" i="2"/>
  <c r="F270" i="2"/>
  <c r="E270" i="2"/>
  <c r="F212" i="2"/>
  <c r="E212" i="2"/>
  <c r="F94" i="2"/>
  <c r="E94" i="2"/>
  <c r="E368" i="2"/>
  <c r="F368" i="2"/>
  <c r="F194" i="2"/>
  <c r="E194" i="2"/>
  <c r="F383" i="2"/>
  <c r="E383" i="2"/>
  <c r="F347" i="2"/>
  <c r="E347" i="2"/>
  <c r="E304" i="2"/>
  <c r="F304" i="2"/>
  <c r="F184" i="2"/>
  <c r="E184" i="2"/>
  <c r="E386" i="2"/>
  <c r="F386" i="2"/>
  <c r="F120" i="2"/>
  <c r="E120" i="2"/>
  <c r="F361" i="2"/>
  <c r="E361" i="2"/>
  <c r="E358" i="2"/>
  <c r="F358" i="2"/>
  <c r="E314" i="2"/>
  <c r="F314" i="2"/>
  <c r="F280" i="2"/>
  <c r="E280" i="2"/>
  <c r="F47" i="2"/>
  <c r="E47" i="2"/>
  <c r="F61" i="2"/>
  <c r="E61" i="2"/>
  <c r="F69" i="2"/>
  <c r="E69" i="2"/>
  <c r="F73" i="2"/>
  <c r="E73" i="2"/>
  <c r="F77" i="2"/>
  <c r="E77" i="2"/>
  <c r="F81" i="2"/>
  <c r="E81" i="2"/>
  <c r="F85" i="2"/>
  <c r="E85" i="2"/>
  <c r="F89" i="2"/>
  <c r="E89" i="2"/>
  <c r="E95" i="2"/>
  <c r="F95" i="2"/>
  <c r="F118" i="2"/>
  <c r="E118" i="2"/>
  <c r="E129" i="2"/>
  <c r="F129" i="2"/>
  <c r="E153" i="2"/>
  <c r="F153" i="2"/>
  <c r="E169" i="2"/>
  <c r="F169" i="2"/>
  <c r="E185" i="2"/>
  <c r="F185" i="2"/>
  <c r="E201" i="2"/>
  <c r="F201" i="2"/>
  <c r="E217" i="2"/>
  <c r="F217" i="2"/>
  <c r="E233" i="2"/>
  <c r="F233" i="2"/>
  <c r="E44" i="2"/>
  <c r="F44" i="2"/>
  <c r="E58" i="2"/>
  <c r="F58" i="2"/>
  <c r="E103" i="2"/>
  <c r="F103" i="2"/>
  <c r="E111" i="2"/>
  <c r="F111" i="2"/>
  <c r="F126" i="2"/>
  <c r="E126" i="2"/>
  <c r="F140" i="2"/>
  <c r="E140" i="2"/>
  <c r="F150" i="2"/>
  <c r="E150" i="2"/>
  <c r="F166" i="2"/>
  <c r="E166" i="2"/>
  <c r="F182" i="2"/>
  <c r="E182" i="2"/>
  <c r="F198" i="2"/>
  <c r="E198" i="2"/>
  <c r="F214" i="2"/>
  <c r="E214" i="2"/>
  <c r="F230" i="2"/>
  <c r="E230" i="2"/>
  <c r="E241" i="2"/>
  <c r="F241" i="2"/>
  <c r="E245" i="2"/>
  <c r="F245" i="2"/>
  <c r="E249" i="2"/>
  <c r="F249" i="2"/>
  <c r="E253" i="2"/>
  <c r="F253" i="2"/>
  <c r="E257" i="2"/>
  <c r="F257" i="2"/>
  <c r="E261" i="2"/>
  <c r="F261" i="2"/>
  <c r="E30" i="2"/>
  <c r="F30" i="2"/>
  <c r="E48" i="2"/>
  <c r="F48" i="2"/>
  <c r="E62" i="2"/>
  <c r="F62" i="2"/>
  <c r="F96" i="2"/>
  <c r="E96" i="2"/>
  <c r="E119" i="2"/>
  <c r="F119" i="2"/>
  <c r="F130" i="2"/>
  <c r="E130" i="2"/>
  <c r="F144" i="2"/>
  <c r="E144" i="2"/>
  <c r="F160" i="2"/>
  <c r="E160" i="2"/>
  <c r="F176" i="2"/>
  <c r="E176" i="2"/>
  <c r="F192" i="2"/>
  <c r="E192" i="2"/>
  <c r="F208" i="2"/>
  <c r="E208" i="2"/>
  <c r="F224" i="2"/>
  <c r="E224" i="2"/>
  <c r="E34" i="2"/>
  <c r="F34" i="2"/>
  <c r="E52" i="2"/>
  <c r="F52" i="2"/>
  <c r="F104" i="2"/>
  <c r="E104" i="2"/>
  <c r="F112" i="2"/>
  <c r="E112" i="2"/>
  <c r="E127" i="2"/>
  <c r="F127" i="2"/>
  <c r="E141" i="2"/>
  <c r="F141" i="2"/>
  <c r="F154" i="2"/>
  <c r="E154" i="2"/>
  <c r="F170" i="2"/>
  <c r="E170" i="2"/>
  <c r="F186" i="2"/>
  <c r="E186" i="2"/>
  <c r="F202" i="2"/>
  <c r="E202" i="2"/>
  <c r="F218" i="2"/>
  <c r="E218" i="2"/>
  <c r="F234" i="2"/>
  <c r="E234" i="2"/>
  <c r="F335" i="2"/>
  <c r="E335" i="2"/>
  <c r="E273" i="2"/>
  <c r="F273" i="2"/>
  <c r="E296" i="2"/>
  <c r="F296" i="2"/>
  <c r="F248" i="2"/>
  <c r="E248" i="2"/>
  <c r="F148" i="2"/>
  <c r="E148" i="2"/>
  <c r="E64" i="2"/>
  <c r="F64" i="2"/>
  <c r="F260" i="2"/>
  <c r="E260" i="2"/>
  <c r="F39" i="2"/>
  <c r="E39" i="2"/>
  <c r="F379" i="2"/>
  <c r="E379" i="2"/>
  <c r="F337" i="2"/>
  <c r="E337" i="2"/>
  <c r="F329" i="2"/>
  <c r="E329" i="2"/>
  <c r="F252" i="2"/>
  <c r="E252" i="2"/>
  <c r="F152" i="2"/>
  <c r="E152" i="2"/>
  <c r="E125" i="2"/>
  <c r="F125" i="2"/>
  <c r="E372" i="2"/>
  <c r="F372" i="2"/>
  <c r="F264" i="2"/>
  <c r="E264" i="2"/>
  <c r="F158" i="2"/>
  <c r="E158" i="2"/>
  <c r="E74" i="2"/>
  <c r="F74" i="2"/>
  <c r="F301" i="2"/>
  <c r="E301" i="2"/>
  <c r="F90" i="2"/>
  <c r="E90" i="2"/>
  <c r="F365" i="2"/>
  <c r="E365" i="2"/>
  <c r="F309" i="2"/>
  <c r="E309" i="2"/>
  <c r="F244" i="2"/>
  <c r="E244" i="2"/>
  <c r="E171" i="2"/>
  <c r="F171" i="2"/>
  <c r="E235" i="2"/>
  <c r="F235" i="2"/>
  <c r="E283" i="2"/>
  <c r="F283" i="2"/>
  <c r="E340" i="2"/>
  <c r="F340" i="2"/>
  <c r="F286" i="2"/>
  <c r="E286" i="2"/>
  <c r="F256" i="2"/>
  <c r="E256" i="2"/>
  <c r="E40" i="2"/>
  <c r="F40" i="2"/>
  <c r="E54" i="2"/>
  <c r="F54" i="2"/>
  <c r="F67" i="2"/>
  <c r="E67" i="2"/>
  <c r="F71" i="2"/>
  <c r="E71" i="2"/>
  <c r="F75" i="2"/>
  <c r="E75" i="2"/>
  <c r="F79" i="2"/>
  <c r="E79" i="2"/>
  <c r="F83" i="2"/>
  <c r="E83" i="2"/>
  <c r="F87" i="2"/>
  <c r="E87" i="2"/>
  <c r="E91" i="2"/>
  <c r="F91" i="2"/>
  <c r="E99" i="2"/>
  <c r="F99" i="2"/>
  <c r="F122" i="2"/>
  <c r="E122" i="2"/>
  <c r="F136" i="2"/>
  <c r="E136" i="2"/>
  <c r="F156" i="2"/>
  <c r="E156" i="2"/>
  <c r="F172" i="2"/>
  <c r="E172" i="2"/>
  <c r="F188" i="2"/>
  <c r="E188" i="2"/>
  <c r="F204" i="2"/>
  <c r="E204" i="2"/>
  <c r="F220" i="2"/>
  <c r="E220" i="2"/>
  <c r="F236" i="2"/>
  <c r="E236" i="2"/>
  <c r="F33" i="2"/>
  <c r="E33" i="2"/>
  <c r="F51" i="2"/>
  <c r="E51" i="2"/>
  <c r="F65" i="2"/>
  <c r="E65" i="2"/>
  <c r="E107" i="2"/>
  <c r="F107" i="2"/>
  <c r="E115" i="2"/>
  <c r="F115" i="2"/>
  <c r="E133" i="2"/>
  <c r="F133" i="2"/>
  <c r="E147" i="2"/>
  <c r="F147" i="2"/>
  <c r="E163" i="2"/>
  <c r="F163" i="2"/>
  <c r="E179" i="2"/>
  <c r="F179" i="2"/>
  <c r="E195" i="2"/>
  <c r="F195" i="2"/>
  <c r="E211" i="2"/>
  <c r="F211" i="2"/>
  <c r="E227" i="2"/>
  <c r="F227" i="2"/>
  <c r="E239" i="2"/>
  <c r="F239" i="2"/>
  <c r="E243" i="2"/>
  <c r="F243" i="2"/>
  <c r="E247" i="2"/>
  <c r="F247" i="2"/>
  <c r="E251" i="2"/>
  <c r="F251" i="2"/>
  <c r="E255" i="2"/>
  <c r="F255" i="2"/>
  <c r="E259" i="2"/>
  <c r="F259" i="2"/>
  <c r="E263" i="2"/>
  <c r="F263" i="2"/>
  <c r="F37" i="2"/>
  <c r="E37" i="2"/>
  <c r="F55" i="2"/>
  <c r="E55" i="2"/>
  <c r="F92" i="2"/>
  <c r="E92" i="2"/>
  <c r="F100" i="2"/>
  <c r="E100" i="2"/>
  <c r="E123" i="2"/>
  <c r="F123" i="2"/>
  <c r="E137" i="2"/>
  <c r="F137" i="2"/>
  <c r="E157" i="2"/>
  <c r="F157" i="2"/>
  <c r="E173" i="2"/>
  <c r="F173" i="2"/>
  <c r="E189" i="2"/>
  <c r="F189" i="2"/>
  <c r="E205" i="2"/>
  <c r="F205" i="2"/>
  <c r="E221" i="2"/>
  <c r="F221" i="2"/>
  <c r="E237" i="2"/>
  <c r="F237" i="2"/>
  <c r="F41" i="2"/>
  <c r="E41" i="2"/>
  <c r="F59" i="2"/>
  <c r="E59" i="2"/>
  <c r="F108" i="2"/>
  <c r="E108" i="2"/>
  <c r="F116" i="2"/>
  <c r="E116" i="2"/>
  <c r="F134" i="2"/>
  <c r="E134" i="2"/>
  <c r="E151" i="2"/>
  <c r="F151" i="2"/>
  <c r="E167" i="2"/>
  <c r="F167" i="2"/>
  <c r="E183" i="2"/>
  <c r="F183" i="2"/>
  <c r="E199" i="2"/>
  <c r="F199" i="2"/>
  <c r="E215" i="2"/>
  <c r="F215" i="2"/>
  <c r="E231" i="2"/>
  <c r="F231" i="2"/>
  <c r="F31" i="2"/>
  <c r="E31" i="2"/>
  <c r="E78" i="2"/>
  <c r="F78" i="2"/>
  <c r="E121" i="2"/>
  <c r="F121" i="2"/>
  <c r="E191" i="2"/>
  <c r="F191" i="2"/>
  <c r="F268" i="2"/>
  <c r="E268" i="2"/>
  <c r="F284" i="2"/>
  <c r="E284" i="2"/>
  <c r="F317" i="2"/>
  <c r="E317" i="2"/>
  <c r="E348" i="2"/>
  <c r="F348" i="2"/>
  <c r="E366" i="2"/>
  <c r="F366" i="2"/>
  <c r="E380" i="2"/>
  <c r="F380" i="2"/>
  <c r="E398" i="2"/>
  <c r="F398" i="2"/>
  <c r="E80" i="2"/>
  <c r="F80" i="2"/>
  <c r="E36" i="2"/>
  <c r="F36" i="2"/>
  <c r="E72" i="2"/>
  <c r="F72" i="2"/>
  <c r="F106" i="2"/>
  <c r="E106" i="2"/>
  <c r="E155" i="2"/>
  <c r="F155" i="2"/>
  <c r="F168" i="2"/>
  <c r="E168" i="2"/>
  <c r="F196" i="2"/>
  <c r="E196" i="2"/>
  <c r="E219" i="2"/>
  <c r="F219" i="2"/>
  <c r="F232" i="2"/>
  <c r="E232" i="2"/>
  <c r="F278" i="2"/>
  <c r="E278" i="2"/>
  <c r="E294" i="2"/>
  <c r="F294" i="2"/>
  <c r="E300" i="2"/>
  <c r="F300" i="2"/>
  <c r="E308" i="2"/>
  <c r="F308" i="2"/>
  <c r="E322" i="2"/>
  <c r="F322" i="2"/>
  <c r="E326" i="2"/>
  <c r="F326" i="2"/>
  <c r="E330" i="2"/>
  <c r="F330" i="2"/>
  <c r="E334" i="2"/>
  <c r="F334" i="2"/>
  <c r="E338" i="2"/>
  <c r="F338" i="2"/>
  <c r="E352" i="2"/>
  <c r="F352" i="2"/>
  <c r="E370" i="2"/>
  <c r="F370" i="2"/>
  <c r="E384" i="2"/>
  <c r="F384" i="2"/>
  <c r="A8" i="2"/>
  <c r="F8" i="2" l="1"/>
  <c r="E8" i="2"/>
  <c r="F11" i="2"/>
  <c r="E11" i="2"/>
  <c r="F16" i="2"/>
  <c r="F12" i="2"/>
  <c r="F15" i="2"/>
  <c r="D4" i="2" l="1"/>
  <c r="H4" i="2" s="1"/>
  <c r="G4" i="2" l="1"/>
  <c r="P4" i="2"/>
  <c r="C4" i="2"/>
  <c r="A4" i="2"/>
  <c r="F4" i="2" l="1"/>
  <c r="E4" i="2"/>
</calcChain>
</file>

<file path=xl/comments1.xml><?xml version="1.0" encoding="utf-8"?>
<comments xmlns="http://schemas.openxmlformats.org/spreadsheetml/2006/main">
  <authors>
    <author>Leonardo</author>
  </authors>
  <commentList>
    <comment ref="F5" authorId="0" shapeId="0">
      <text>
        <r>
          <rPr>
            <b/>
            <sz val="9"/>
            <color indexed="81"/>
            <rFont val="Segoe UI"/>
            <family val="2"/>
          </rPr>
          <t>As demandas oriundas da Presidência ou Corregedoria prevalecerão em pontuação às originadas na Diretoria-Geral, que prevalecerão às demandas das Secretarias.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G5" authorId="0" shapeId="0">
      <text>
        <r>
          <rPr>
            <b/>
            <sz val="9"/>
            <color indexed="81"/>
            <rFont val="Segoe UI"/>
            <family val="2"/>
          </rPr>
          <t>Trata-se de um critério subjetivo, que deve ser atribuído por um Comitê de Gestão e validado pelo Conselho de Governança durante o processo de priorização.</t>
        </r>
      </text>
    </comment>
  </commentList>
</comments>
</file>

<file path=xl/sharedStrings.xml><?xml version="1.0" encoding="utf-8"?>
<sst xmlns="http://schemas.openxmlformats.org/spreadsheetml/2006/main" count="573" uniqueCount="110">
  <si>
    <t>Pontuação</t>
  </si>
  <si>
    <t>Duração em meses</t>
  </si>
  <si>
    <t>Custo total do projeto em Reais</t>
  </si>
  <si>
    <t>Pesos</t>
  </si>
  <si>
    <t>PAD</t>
  </si>
  <si>
    <t>Garantia dos direitos de cidadania, visando o conforto do cidadão, em especial aos cidadãos com necessidades especiais</t>
  </si>
  <si>
    <t>x</t>
  </si>
  <si>
    <t>Problemas estruturais</t>
  </si>
  <si>
    <t>Elétrica e Lógica</t>
  </si>
  <si>
    <t>SPDA</t>
  </si>
  <si>
    <t>Segurança Patrimonial</t>
  </si>
  <si>
    <t>Pintura e Fissuras</t>
  </si>
  <si>
    <t>Hidráulica</t>
  </si>
  <si>
    <t>Infiltrações e goteiras</t>
  </si>
  <si>
    <t>Cobertura: Telhas, calhas, rufos e contrarufos</t>
  </si>
  <si>
    <t>NÚMERO</t>
  </si>
  <si>
    <t>Pontuação Final</t>
  </si>
  <si>
    <t>ABC</t>
  </si>
  <si>
    <t>CBA</t>
  </si>
  <si>
    <t>LOCAL</t>
  </si>
  <si>
    <t>Mudança de Layout</t>
  </si>
  <si>
    <t>Grau</t>
  </si>
  <si>
    <t>Acessibilidade</t>
  </si>
  <si>
    <t>OBJETIVOS</t>
  </si>
  <si>
    <t>ESTRATÉGICOS</t>
  </si>
  <si>
    <t>TÉCNICOS</t>
  </si>
  <si>
    <t>LEGAIS</t>
  </si>
  <si>
    <t>Adequação à Legislação</t>
  </si>
  <si>
    <t>7292/2018</t>
  </si>
  <si>
    <t>Ponta Grossa</t>
  </si>
  <si>
    <t>Demandas</t>
  </si>
  <si>
    <t>À Executar</t>
  </si>
  <si>
    <t>Em Execução</t>
  </si>
  <si>
    <t>Executado</t>
  </si>
  <si>
    <t>Selecione</t>
  </si>
  <si>
    <t>Ordem de Priorização</t>
  </si>
  <si>
    <t>nº</t>
  </si>
  <si>
    <t>Bandeirantes</t>
  </si>
  <si>
    <t>Observações</t>
  </si>
  <si>
    <t>Curitiba/Sede</t>
  </si>
  <si>
    <t>Risco iminente de danos à vida e ou ao patrimônio</t>
  </si>
  <si>
    <t xml:space="preserve">Relevância/ Abrangência para o Tribunal </t>
  </si>
  <si>
    <t>Solicitante</t>
  </si>
  <si>
    <t>Prazo (meses)</t>
  </si>
  <si>
    <t>Custo</t>
  </si>
  <si>
    <t>POTENCIAL 
DE RISCO</t>
  </si>
  <si>
    <t>Incluso na Proposta orçamentária de 2021</t>
  </si>
  <si>
    <t xml:space="preserve">Adequação do Sistema SPDA no prédio Curitiba/Sede. </t>
  </si>
  <si>
    <t>9475/2018
1747/2016</t>
  </si>
  <si>
    <t xml:space="preserve">São João </t>
  </si>
  <si>
    <t>São João - notificação da Prefeitura Municipal - adequação de divisas</t>
  </si>
  <si>
    <t>2876/2019</t>
  </si>
  <si>
    <t>Qualidade de vida do servidor - quadra esportiva, pista de caminhada, dentre outras</t>
  </si>
  <si>
    <t xml:space="preserve"> 6362/2017</t>
  </si>
  <si>
    <t>Piraquara</t>
  </si>
  <si>
    <t>Mal. Cândido Rondon</t>
  </si>
  <si>
    <t>Cruzeiro do Oeste</t>
  </si>
  <si>
    <t>Pato Branco</t>
  </si>
  <si>
    <t xml:space="preserve">Reforma geral em prédio com mais de 10 anos, segundo informação da SMIN foram feitos vários reparos e  reforma pode esperar para ano não eleitoral. </t>
  </si>
  <si>
    <t>9496/2017</t>
  </si>
  <si>
    <t>Jandaia do Sul</t>
  </si>
  <si>
    <t>1704/2021</t>
  </si>
  <si>
    <t>Foz do Iguaçu</t>
  </si>
  <si>
    <t>Infiltrações, calha, telhas</t>
  </si>
  <si>
    <t>14951/2019
14915/2019</t>
  </si>
  <si>
    <t>Rio Branco do Sul</t>
  </si>
  <si>
    <t>15631/2017
14509/2020</t>
  </si>
  <si>
    <t>Ibiporã</t>
  </si>
  <si>
    <t>Ampliação e reforma. Vistoria nas redes elétrica e lógica, adequação de divisórias, sinalização visual</t>
  </si>
  <si>
    <t>São João do Triunfo</t>
  </si>
  <si>
    <t>Infiltrações, manutenção de grades e pinturas. Reinstalação de cabos de rede.</t>
  </si>
  <si>
    <t>13095/2019</t>
  </si>
  <si>
    <t>Barracão</t>
  </si>
  <si>
    <t>Peabiru</t>
  </si>
  <si>
    <t>Infiltrações , rufo do telhado solto, goteiras na sala do juiz e Audiências e porta da CAE com defeito</t>
  </si>
  <si>
    <t>7346/2013</t>
  </si>
  <si>
    <t>Barbosa Ferraz</t>
  </si>
  <si>
    <t>Goteiras na sala do Juiz, sala de audiência, sala de urnas e CAE, vazamento de bebedouro, porta da cozinha não fecha corretamente, portão de acesso de difícil manuseio e lâmpada da cozinha com constante curto-circuito</t>
  </si>
  <si>
    <t>7348/2013</t>
  </si>
  <si>
    <t>Centro Logístico</t>
  </si>
  <si>
    <t>Cobertura da doca para carga e descarga e divisórias internas</t>
  </si>
  <si>
    <t>802/2020</t>
  </si>
  <si>
    <t>Engenheiro Beltrão</t>
  </si>
  <si>
    <t>6673/2018</t>
  </si>
  <si>
    <t>Palmeira</t>
  </si>
  <si>
    <t>Problemas estruturais, infiltração, goteiras</t>
  </si>
  <si>
    <t>4465/2012</t>
  </si>
  <si>
    <t>11126/2018</t>
  </si>
  <si>
    <t>Demolição e reconstrução de muro, em razão do perigo de desmoronamento, em razão do mura estar cedendo.</t>
  </si>
  <si>
    <t>Paranavaí
Usina Fotovoltaica</t>
  </si>
  <si>
    <t>Aquisição e instalação de plataforma elevatória enclausurada para possibilitar a acessibilidade ao mirante da usina fotovoltaica, em Paranavai. A usina recebe visitas de estudantes e do público em geral e é muito importante que o local esteja acessível a todos. 
Valor estimado para a plataforma R$ 40.000,00 mais a infraestrutura R$ 40.000,00</t>
  </si>
  <si>
    <t>Previsão de valor para eliminação de infiltrações de esquadrias, telhados, calhas e rufos, conserto de calçadas. O valor foi obtido do preço médio de reformas realizadas em 2019, em 05 fóruns semelhantes, sendo o valor de R$ 472,00 por m² x 250m² = 118.000,00 mais a estimativa de R$ 30.000,00 para pintura.mais a estimativa de R$ 30.000,00 para pintura.</t>
  </si>
  <si>
    <t>Fórum Eleitoral de Engenheiro Beltrão - Reforma geral, contemplando revisão de telhado, toldos, calhas e rufos, instalações elétricas e de rede, readequação de layout, readequação de acessibilidade de acordo com a NBR 9050/2015 e pintura. O valor foi obtido do preço médio de reformas realizadas em 2019, em 05 fóruns semelhantes, sendo o valor de R$ 472,00 por m² x 250 = 118.000,00 mais a estimativa de R$ 30.000,00 para pintura.</t>
  </si>
  <si>
    <t>Reforma geral, prédio com mais de 10 anos de uso, contemplando revisão de telhado, toldos, calhas e rufos, instalações elétricas e de rede, readequação de layout, readequação de acessibilidade de acordo com a NBR 9050/2015 e pintura. O valor foi obtido do preço médio de reformas realizadas em 2019, em 05 fóruns semelhantes, sendo o valor de R$ 472,00 por m² x 360,36 = 170.089,00 mais a estimativa de R$ 40.000,00 para pintura.</t>
  </si>
  <si>
    <t>Reforma geral, prédio com mais de 10 anos de uso, contemplando revisão de telhado, toldos, calhas e rufos, instalações elétricas e de rede, readequação de layout, readequação de acessibilidade de acordo com a NBR 9050/2015 e pintura. O valor foi obtido do preço médio de reformas realizadas em 2019, em 05 fóruns semelhantes, sendo o valor de R$ 472,00 por m² x 210m² = 99.120,00 mais a estimativa de R$ 30.000,00 para pintura.mais a estimativa de R$ 30.000,00 para pintura.</t>
  </si>
  <si>
    <t>Reforma geral, prédio com mais de 10 anos de uso, contemplando revisão de telhado, toldos, calhas e rufos, instalações elétricas e de rede, readequação de layout, readequação de acessibilidade de acordo com a NBR 9050/2015 e pintura. O valor foi obtido do preço médio de reformas realizadas em 2019, em 05 fóruns semelhantes, sendo o valor de R$ 472,00 por m² x 380,33m² = 179.501,00 mais a estimativa de R$ 40.000,00 para pintura.</t>
  </si>
  <si>
    <t>Reforma geral, prédio com mais de 10 anos de uso, contemplando revisão de telhado, toldos, calhas e rufos, instalações elétricas e de rede, readequação de layout, readequação de acessibilidade de acordo com a NBR 9050/2015 e pintura. O valor foi obtido do preço médio de reformas realizadas em 2019, em 05 fóruns semelhantes, sendo o valor de R$ 472,00 por m² x 345,23m² = 162.948,00 mais a estimativa de R$ 35.000,00 para pintura.</t>
  </si>
  <si>
    <t>Fórum Eleitoral de Ponta Grossa - Previsão de valor para readequação do sistema de acessibilidade, correção de infiltrações, instalação de grades em janelas, revisão do sistema elétrico, manutenção em calhas e rufos. A solicitação tramita no PAD 1704/2021.</t>
  </si>
  <si>
    <t>Previsão de valor para para eliminação de infiltrações, readequação de acessibilidade e readequação do pátio externo com a inclusão de drenagem de águas pluviais. A solicitação tramita no PAD 1704/2021. O valor foi obtido do preço médio de reformas realizadas em 2019, em 05 fóruns semelhantes, sendo o valor de R$ 472,00 por m² x 210m² = 99.120,00 mais a estimativa de R$ 25.000,00 para pintura.mais a estimativa de R$ 25.000,00 para pintura.</t>
  </si>
  <si>
    <t>Manutenção da pele de vidro instalada no Bloco A. Esta pele de vidro existe desde a edificação do prédio e nunca passou por uma manutenção completa, foram efetivados somente pequenos reparos pontuais.</t>
  </si>
  <si>
    <t xml:space="preserve">Embora a pontuação seja menor do que outros fóruns, esta atividade é totalmente externa e não interfere nos serviços eleitorias </t>
  </si>
  <si>
    <t>DEMANDAS 2022</t>
  </si>
  <si>
    <t>Demandas Priorizadas 2022</t>
  </si>
  <si>
    <t>2239/2019</t>
  </si>
  <si>
    <t>-</t>
  </si>
  <si>
    <t>Readequação de salas para a disponibilização ao Laboratório de Inovação, Inteligência e Objetivos de Desenvolvimento Sustentável - LIODS. Os valores foram obtidos da média do CUB referente ao mês de janeiro de 2021.</t>
  </si>
  <si>
    <t>Instalação de grades/vidros em frente ao prédio Sede visando melhorar a segurança, em especial nos dias em que acontecem protestos.</t>
  </si>
  <si>
    <t>1506/2017</t>
  </si>
  <si>
    <t>PLANILHA DE PRIORIZAÇÃO DE SERVIÇOS DE ENGENHARIA 2022 - SOP - CIP - SECGS</t>
  </si>
  <si>
    <t xml:space="preserve">     PORTFÓLIO DE SERVIÇOS E PROJETOS DE ENGENHARIA -  SEÇÃO DE OBRAS E PROJETOS 2022 - CIP - SECGS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</si>
</sst>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25" x14ac:knownFonts="1">
    <font>
      <sz val="10"/>
      <color rgb="FF000000"/>
      <name val="Arial"/>
    </font>
    <font>
      <b/>
      <sz val="22"/>
      <color rgb="FF008000"/>
      <name val="Calibri"/>
      <family val="2"/>
    </font>
    <font>
      <sz val="10"/>
      <name val="Arial"/>
      <family val="2"/>
    </font>
    <font>
      <b/>
      <sz val="11"/>
      <color rgb="FF008000"/>
      <name val="Calibri"/>
      <family val="2"/>
    </font>
    <font>
      <b/>
      <sz val="24"/>
      <color rgb="FF008000"/>
      <name val="Calibri"/>
      <family val="2"/>
    </font>
    <font>
      <b/>
      <sz val="10"/>
      <name val="Arial"/>
      <family val="2"/>
    </font>
    <font>
      <sz val="11"/>
      <name val="Calibri"/>
      <family val="2"/>
    </font>
    <font>
      <b/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rgb="FF000000"/>
      <name val="Arial"/>
      <family val="2"/>
    </font>
    <font>
      <b/>
      <sz val="24"/>
      <color rgb="FF008000"/>
      <name val="Calibri"/>
      <family val="2"/>
    </font>
    <font>
      <sz val="11"/>
      <name val="Calibri"/>
      <family val="2"/>
    </font>
    <font>
      <b/>
      <sz val="20"/>
      <name val="Arial"/>
      <family val="2"/>
    </font>
    <font>
      <b/>
      <sz val="20"/>
      <color rgb="FF008000"/>
      <name val="Arial"/>
      <family val="2"/>
    </font>
    <font>
      <b/>
      <sz val="17"/>
      <color rgb="FF008000"/>
      <name val="Calibri"/>
      <family val="2"/>
    </font>
    <font>
      <b/>
      <sz val="22"/>
      <color rgb="FF008000"/>
      <name val="Calibri"/>
      <family val="2"/>
    </font>
    <font>
      <b/>
      <sz val="10"/>
      <color rgb="FF000000"/>
      <name val="Arial"/>
      <family val="2"/>
    </font>
    <font>
      <b/>
      <sz val="16"/>
      <color rgb="FF008000"/>
      <name val="Calibri"/>
      <family val="2"/>
    </font>
    <font>
      <b/>
      <sz val="14"/>
      <color rgb="FF008000"/>
      <name val="Calibri"/>
      <family val="2"/>
    </font>
    <font>
      <b/>
      <sz val="26"/>
      <color rgb="FF008000"/>
      <name val="Calibri"/>
      <family val="2"/>
    </font>
    <font>
      <sz val="10"/>
      <color theme="1"/>
      <name val="Arial"/>
      <family val="2"/>
    </font>
    <font>
      <b/>
      <sz val="14"/>
      <name val="Arial"/>
      <family val="2"/>
    </font>
    <font>
      <sz val="12"/>
      <name val="Calibri"/>
      <family val="2"/>
    </font>
    <font>
      <b/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CFFCC"/>
        <bgColor rgb="FFCCFFCC"/>
      </patternFill>
    </fill>
    <fill>
      <patternFill patternType="solid">
        <fgColor rgb="FFFFCC00"/>
        <bgColor rgb="FFFFCC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rgb="FFFFFF00"/>
        <bgColor rgb="FFFFCC00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A502E"/>
        <bgColor rgb="FFFFCC0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8">
    <xf numFmtId="0" fontId="0" fillId="0" borderId="0" xfId="0" applyFont="1" applyAlignment="1"/>
    <xf numFmtId="0" fontId="5" fillId="0" borderId="2" xfId="0" applyFont="1" applyBorder="1" applyAlignment="1">
      <alignment horizontal="center" vertical="center"/>
    </xf>
    <xf numFmtId="0" fontId="2" fillId="0" borderId="0" xfId="0" applyFont="1" applyFill="1" applyAlignment="1"/>
    <xf numFmtId="0" fontId="7" fillId="0" borderId="2" xfId="0" applyFont="1" applyBorder="1" applyAlignment="1">
      <alignment horizontal="center" vertical="center"/>
    </xf>
    <xf numFmtId="0" fontId="0" fillId="0" borderId="0" xfId="0" applyFont="1" applyAlignment="1"/>
    <xf numFmtId="0" fontId="3" fillId="3" borderId="2" xfId="0" applyFont="1" applyFill="1" applyBorder="1" applyAlignment="1">
      <alignment horizontal="center" vertical="center" wrapText="1"/>
    </xf>
    <xf numFmtId="0" fontId="10" fillId="0" borderId="0" xfId="0" applyFont="1" applyAlignment="1"/>
    <xf numFmtId="0" fontId="7" fillId="6" borderId="2" xfId="0" applyFont="1" applyFill="1" applyBorder="1" applyAlignment="1">
      <alignment horizontal="center" vertical="center"/>
    </xf>
    <xf numFmtId="164" fontId="7" fillId="6" borderId="2" xfId="0" applyNumberFormat="1" applyFont="1" applyFill="1" applyBorder="1" applyAlignment="1">
      <alignment horizontal="center" vertical="center"/>
    </xf>
    <xf numFmtId="0" fontId="10" fillId="0" borderId="0" xfId="0" quotePrefix="1" applyFont="1" applyAlignment="1"/>
    <xf numFmtId="0" fontId="7" fillId="0" borderId="2" xfId="0" applyFont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5" fillId="0" borderId="2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wrapText="1"/>
    </xf>
    <xf numFmtId="0" fontId="21" fillId="0" borderId="0" xfId="0" applyFont="1" applyFill="1" applyAlignment="1"/>
    <xf numFmtId="0" fontId="6" fillId="4" borderId="2" xfId="0" applyFont="1" applyFill="1" applyBorder="1" applyAlignment="1">
      <alignment horizontal="center" vertical="center" textRotation="90" wrapText="1"/>
    </xf>
    <xf numFmtId="0" fontId="12" fillId="4" borderId="2" xfId="0" applyFont="1" applyFill="1" applyBorder="1" applyAlignment="1">
      <alignment horizontal="center" vertical="center" textRotation="90" wrapText="1"/>
    </xf>
    <xf numFmtId="0" fontId="6" fillId="7" borderId="2" xfId="0" applyFont="1" applyFill="1" applyBorder="1" applyAlignment="1">
      <alignment horizontal="center" vertical="center" textRotation="90" wrapText="1"/>
    </xf>
    <xf numFmtId="0" fontId="12" fillId="7" borderId="2" xfId="0" applyFont="1" applyFill="1" applyBorder="1" applyAlignment="1">
      <alignment horizontal="center" vertical="center" textRotation="90" wrapText="1"/>
    </xf>
    <xf numFmtId="0" fontId="0" fillId="0" borderId="2" xfId="0" applyFont="1" applyBorder="1" applyAlignment="1"/>
    <xf numFmtId="0" fontId="2" fillId="0" borderId="2" xfId="0" applyFont="1" applyBorder="1" applyAlignment="1"/>
    <xf numFmtId="0" fontId="0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1" fontId="13" fillId="5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" fontId="0" fillId="0" borderId="2" xfId="0" applyNumberFormat="1" applyFont="1" applyBorder="1" applyAlignment="1">
      <alignment vertical="center"/>
    </xf>
    <xf numFmtId="0" fontId="23" fillId="10" borderId="2" xfId="0" applyFont="1" applyFill="1" applyBorder="1" applyAlignment="1">
      <alignment horizontal="center" vertical="center" textRotation="90" wrapText="1"/>
    </xf>
    <xf numFmtId="1" fontId="17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7" fillId="0" borderId="2" xfId="0" applyFont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9" borderId="3" xfId="0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0" fillId="0" borderId="1" xfId="0" applyFont="1" applyBorder="1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0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1" xfId="0" applyFont="1" applyFill="1" applyBorder="1" applyAlignment="1"/>
    <xf numFmtId="0" fontId="0" fillId="0" borderId="4" xfId="0" applyFont="1" applyFill="1" applyBorder="1" applyAlignment="1">
      <alignment wrapText="1"/>
    </xf>
    <xf numFmtId="0" fontId="5" fillId="0" borderId="4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/>
    <xf numFmtId="0" fontId="2" fillId="0" borderId="4" xfId="0" applyFont="1" applyFill="1" applyBorder="1" applyAlignment="1">
      <alignment wrapText="1"/>
    </xf>
    <xf numFmtId="0" fontId="0" fillId="0" borderId="4" xfId="0" applyFont="1" applyFill="1" applyBorder="1" applyAlignment="1"/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/>
    <xf numFmtId="0" fontId="5" fillId="0" borderId="0" xfId="0" applyFont="1" applyFill="1" applyAlignment="1"/>
    <xf numFmtId="0" fontId="17" fillId="0" borderId="0" xfId="0" applyFont="1" applyFill="1" applyAlignment="1"/>
    <xf numFmtId="0" fontId="24" fillId="0" borderId="2" xfId="0" applyFont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4" fillId="6" borderId="2" xfId="0" applyFont="1" applyFill="1" applyBorder="1" applyAlignment="1">
      <alignment horizontal="center" vertical="center"/>
    </xf>
    <xf numFmtId="164" fontId="24" fillId="6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10" borderId="2" xfId="0" applyFont="1" applyFill="1" applyBorder="1" applyAlignment="1">
      <alignment horizontal="center" vertical="center"/>
    </xf>
    <xf numFmtId="0" fontId="22" fillId="9" borderId="2" xfId="0" applyFont="1" applyFill="1" applyBorder="1" applyAlignment="1">
      <alignment horizontal="center" vertical="center" wrapText="1"/>
    </xf>
    <xf numFmtId="0" fontId="19" fillId="8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/>
    </xf>
    <xf numFmtId="0" fontId="22" fillId="5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22" fillId="10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20" fillId="8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15">
    <dxf>
      <font>
        <color theme="0"/>
      </font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color theme="0"/>
      </font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 patternType="solid">
          <fgColor rgb="FFC0C0C0"/>
          <bgColor theme="0" tint="-0.34998626667073579"/>
        </patternFill>
      </fill>
    </dxf>
  </dxfs>
  <tableStyles count="0" defaultTableStyle="TableStyleMedium2" defaultPivotStyle="PivotStyleLight16"/>
  <colors>
    <mruColors>
      <color rgb="FFFA502E"/>
      <color rgb="FFCCFFCC"/>
      <color rgb="FF99FF99"/>
      <color rgb="FFFEB738"/>
      <color rgb="FFCDA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068" name="Rectangle 20" hidden="1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" name="AutoShape 2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7" name="AutoShape 2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8" name="AutoShape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6</xdr:col>
      <xdr:colOff>0</xdr:colOff>
      <xdr:row>46</xdr:row>
      <xdr:rowOff>142875</xdr:rowOff>
    </xdr:to>
    <xdr:sp macro="" textlink="">
      <xdr:nvSpPr>
        <xdr:cNvPr id="1027" name="Rectangle 3" hidden="1">
          <a:extLst>
            <a:ext uri="{FF2B5EF4-FFF2-40B4-BE49-F238E27FC236}">
              <a16:creationId xmlns="" xmlns:a16="http://schemas.microsoft.com/office/drawing/2014/main" id="{00000000-0008-0000-0100-00000304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6</xdr:col>
      <xdr:colOff>0</xdr:colOff>
      <xdr:row>46</xdr:row>
      <xdr:rowOff>142875</xdr:rowOff>
    </xdr:to>
    <xdr:sp macro="" textlink="">
      <xdr:nvSpPr>
        <xdr:cNvPr id="3" name="AutoShape 3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6</xdr:col>
      <xdr:colOff>0</xdr:colOff>
      <xdr:row>46</xdr:row>
      <xdr:rowOff>142875</xdr:rowOff>
    </xdr:to>
    <xdr:sp macro="" textlink="">
      <xdr:nvSpPr>
        <xdr:cNvPr id="4" name="AutoShape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6</xdr:col>
      <xdr:colOff>0</xdr:colOff>
      <xdr:row>46</xdr:row>
      <xdr:rowOff>142875</xdr:rowOff>
    </xdr:to>
    <xdr:sp macro="" textlink="">
      <xdr:nvSpPr>
        <xdr:cNvPr id="5" name="AutoShape 3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">
    <pageSetUpPr fitToPage="1"/>
  </sheetPr>
  <dimension ref="A1:AB397"/>
  <sheetViews>
    <sheetView zoomScale="70" zoomScaleNormal="70" workbookViewId="0">
      <pane xSplit="5" ySplit="5" topLeftCell="F6" activePane="bottomRight" state="frozen"/>
      <selection pane="topRight" activeCell="C1" sqref="C1"/>
      <selection pane="bottomLeft" activeCell="A4" sqref="A4"/>
      <selection pane="bottomRight" activeCell="D12" sqref="D12"/>
    </sheetView>
  </sheetViews>
  <sheetFormatPr defaultColWidth="14.42578125" defaultRowHeight="15" customHeight="1" x14ac:dyDescent="0.2"/>
  <cols>
    <col min="1" max="1" width="7.85546875" style="28" hidden="1" customWidth="1"/>
    <col min="2" max="2" width="4.42578125" style="40" bestFit="1" customWidth="1"/>
    <col min="3" max="3" width="19.85546875" style="28" bestFit="1" customWidth="1"/>
    <col min="4" max="4" width="102.140625" style="28" bestFit="1" customWidth="1"/>
    <col min="5" max="5" width="11.7109375" style="28" bestFit="1" customWidth="1"/>
    <col min="6" max="6" width="10.42578125" style="28" bestFit="1" customWidth="1"/>
    <col min="7" max="7" width="11.85546875" style="28" bestFit="1" customWidth="1"/>
    <col min="8" max="8" width="8.140625" style="28" bestFit="1" customWidth="1"/>
    <col min="9" max="9" width="16.7109375" style="28" bestFit="1" customWidth="1"/>
    <col min="10" max="10" width="21" style="28" customWidth="1"/>
    <col min="11" max="11" width="3.85546875" style="28" bestFit="1" customWidth="1"/>
    <col min="12" max="12" width="6.7109375" style="28" bestFit="1" customWidth="1"/>
    <col min="13" max="13" width="3.85546875" style="28" bestFit="1" customWidth="1"/>
    <col min="14" max="14" width="5.5703125" style="28" customWidth="1"/>
    <col min="15" max="15" width="9.5703125" style="28" bestFit="1" customWidth="1"/>
    <col min="16" max="18" width="3.85546875" style="28" bestFit="1" customWidth="1"/>
    <col min="19" max="19" width="6.7109375" style="28" bestFit="1" customWidth="1"/>
    <col min="20" max="20" width="7.42578125" style="28" customWidth="1"/>
    <col min="21" max="21" width="8" style="28" customWidth="1"/>
    <col min="22" max="22" width="16.28515625" style="28" bestFit="1" customWidth="1"/>
    <col min="23" max="23" width="15.7109375" style="41" bestFit="1" customWidth="1"/>
    <col min="24" max="24" width="9.140625" style="28" customWidth="1"/>
    <col min="25" max="25" width="18.85546875" style="28" customWidth="1"/>
    <col min="26" max="26" width="34.140625" style="28" bestFit="1" customWidth="1"/>
    <col min="27" max="28" width="9.140625" style="28" customWidth="1"/>
    <col min="29" max="16384" width="14.42578125" style="28"/>
  </cols>
  <sheetData>
    <row r="1" spans="1:28" ht="51" customHeight="1" x14ac:dyDescent="0.2">
      <c r="B1" s="84" t="s">
        <v>108</v>
      </c>
      <c r="C1" s="84"/>
      <c r="D1" s="84"/>
      <c r="E1" s="84"/>
      <c r="F1" s="85" t="s">
        <v>23</v>
      </c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29"/>
      <c r="Y1" s="29"/>
      <c r="Z1" s="29"/>
      <c r="AA1" s="29"/>
      <c r="AB1" s="29"/>
    </row>
    <row r="2" spans="1:28" s="30" customFormat="1" ht="25.5" customHeight="1" x14ac:dyDescent="0.2">
      <c r="B2" s="93" t="s">
        <v>36</v>
      </c>
      <c r="C2" s="92" t="s">
        <v>19</v>
      </c>
      <c r="D2" s="90" t="s">
        <v>101</v>
      </c>
      <c r="E2" s="31" t="s">
        <v>3</v>
      </c>
      <c r="F2" s="31">
        <v>4</v>
      </c>
      <c r="G2" s="31">
        <v>9</v>
      </c>
      <c r="H2" s="31" t="s">
        <v>104</v>
      </c>
      <c r="I2" s="31" t="s">
        <v>104</v>
      </c>
      <c r="J2" s="31">
        <v>3</v>
      </c>
      <c r="K2" s="79">
        <v>1</v>
      </c>
      <c r="L2" s="79">
        <v>10</v>
      </c>
      <c r="M2" s="79">
        <v>5</v>
      </c>
      <c r="N2" s="79">
        <v>2</v>
      </c>
      <c r="O2" s="79">
        <v>9</v>
      </c>
      <c r="P2" s="79">
        <v>9</v>
      </c>
      <c r="Q2" s="79">
        <v>7</v>
      </c>
      <c r="R2" s="79">
        <v>6</v>
      </c>
      <c r="S2" s="79">
        <v>3</v>
      </c>
      <c r="T2" s="80">
        <v>8</v>
      </c>
      <c r="U2" s="80">
        <v>8</v>
      </c>
      <c r="V2" s="81">
        <v>100</v>
      </c>
      <c r="W2" s="32"/>
      <c r="X2" s="33"/>
      <c r="Y2" s="33"/>
      <c r="Z2" s="33"/>
      <c r="AA2" s="33"/>
      <c r="AB2" s="33"/>
    </row>
    <row r="3" spans="1:28" ht="15.75" customHeight="1" x14ac:dyDescent="0.2">
      <c r="B3" s="93"/>
      <c r="C3" s="92"/>
      <c r="D3" s="90"/>
      <c r="E3" s="90" t="s">
        <v>4</v>
      </c>
      <c r="F3" s="88" t="s">
        <v>24</v>
      </c>
      <c r="G3" s="88"/>
      <c r="H3" s="88"/>
      <c r="I3" s="88"/>
      <c r="J3" s="88"/>
      <c r="K3" s="89" t="s">
        <v>25</v>
      </c>
      <c r="L3" s="89"/>
      <c r="M3" s="89"/>
      <c r="N3" s="89"/>
      <c r="O3" s="89"/>
      <c r="P3" s="89"/>
      <c r="Q3" s="89"/>
      <c r="R3" s="89"/>
      <c r="S3" s="89"/>
      <c r="T3" s="86" t="s">
        <v>26</v>
      </c>
      <c r="U3" s="86"/>
      <c r="V3" s="91" t="s">
        <v>45</v>
      </c>
      <c r="W3" s="87" t="s">
        <v>16</v>
      </c>
      <c r="X3" s="29"/>
      <c r="Y3" s="29"/>
      <c r="Z3" s="29"/>
      <c r="AA3" s="29"/>
      <c r="AB3" s="29"/>
    </row>
    <row r="4" spans="1:28" ht="32.1" customHeight="1" x14ac:dyDescent="0.2">
      <c r="B4" s="93"/>
      <c r="C4" s="92"/>
      <c r="D4" s="90"/>
      <c r="E4" s="90"/>
      <c r="F4" s="88"/>
      <c r="G4" s="88"/>
      <c r="H4" s="88"/>
      <c r="I4" s="88"/>
      <c r="J4" s="88"/>
      <c r="K4" s="89"/>
      <c r="L4" s="89"/>
      <c r="M4" s="89"/>
      <c r="N4" s="89"/>
      <c r="O4" s="89"/>
      <c r="P4" s="89"/>
      <c r="Q4" s="89"/>
      <c r="R4" s="89"/>
      <c r="S4" s="89"/>
      <c r="T4" s="86"/>
      <c r="U4" s="86"/>
      <c r="V4" s="91"/>
      <c r="W4" s="87"/>
      <c r="X4" s="29"/>
      <c r="Y4" s="83" t="s">
        <v>46</v>
      </c>
      <c r="Z4" s="83" t="s">
        <v>38</v>
      </c>
      <c r="AA4" s="29"/>
      <c r="AB4" s="29"/>
    </row>
    <row r="5" spans="1:28" ht="95.25" customHeight="1" x14ac:dyDescent="0.2">
      <c r="A5" s="34"/>
      <c r="B5" s="93"/>
      <c r="C5" s="92"/>
      <c r="D5" s="90"/>
      <c r="E5" s="90"/>
      <c r="F5" s="5" t="s">
        <v>42</v>
      </c>
      <c r="G5" s="5" t="s">
        <v>41</v>
      </c>
      <c r="H5" s="5" t="s">
        <v>43</v>
      </c>
      <c r="I5" s="5" t="s">
        <v>44</v>
      </c>
      <c r="J5" s="5" t="s">
        <v>5</v>
      </c>
      <c r="K5" s="24" t="s">
        <v>20</v>
      </c>
      <c r="L5" s="25" t="s">
        <v>7</v>
      </c>
      <c r="M5" s="24" t="s">
        <v>11</v>
      </c>
      <c r="N5" s="24" t="s">
        <v>13</v>
      </c>
      <c r="O5" s="24" t="s">
        <v>14</v>
      </c>
      <c r="P5" s="24" t="s">
        <v>9</v>
      </c>
      <c r="Q5" s="24" t="s">
        <v>8</v>
      </c>
      <c r="R5" s="24" t="s">
        <v>12</v>
      </c>
      <c r="S5" s="24" t="s">
        <v>10</v>
      </c>
      <c r="T5" s="26" t="s">
        <v>22</v>
      </c>
      <c r="U5" s="27" t="s">
        <v>27</v>
      </c>
      <c r="V5" s="35" t="s">
        <v>40</v>
      </c>
      <c r="W5" s="87"/>
      <c r="X5" s="29"/>
      <c r="Y5" s="83"/>
      <c r="Z5" s="83"/>
      <c r="AA5" s="29"/>
      <c r="AB5" s="29"/>
    </row>
    <row r="6" spans="1:28" s="39" customFormat="1" ht="60" customHeight="1" x14ac:dyDescent="0.2">
      <c r="A6" s="34">
        <f>W6</f>
        <v>48.000599999999999</v>
      </c>
      <c r="B6" s="36">
        <f t="shared" ref="B6:B69" si="0">ROW(6:6)-5</f>
        <v>1</v>
      </c>
      <c r="C6" s="74" t="s">
        <v>39</v>
      </c>
      <c r="D6" s="74" t="s">
        <v>47</v>
      </c>
      <c r="E6" s="75" t="s">
        <v>28</v>
      </c>
      <c r="F6" s="76">
        <v>0</v>
      </c>
      <c r="G6" s="76">
        <v>4</v>
      </c>
      <c r="H6" s="77">
        <v>4</v>
      </c>
      <c r="I6" s="78">
        <v>280000</v>
      </c>
      <c r="J6" s="3"/>
      <c r="K6" s="3"/>
      <c r="L6" s="1"/>
      <c r="M6" s="3"/>
      <c r="N6" s="10"/>
      <c r="O6" s="1"/>
      <c r="P6" s="1" t="s">
        <v>6</v>
      </c>
      <c r="Q6" s="1"/>
      <c r="R6" s="1"/>
      <c r="S6" s="1" t="s">
        <v>6</v>
      </c>
      <c r="T6" s="1"/>
      <c r="U6" s="1"/>
      <c r="V6" s="1"/>
      <c r="W6" s="32">
        <f>IF(OR(D6&lt;&gt;0,C6&lt;&gt;0),((F6*$F$2+G6*$G$2+SUMIF(J6:M6,"x",$J$2:$M$2))+($N$2*N6)+SUMIF(V6:V6,"x",$V$2:$V$2)+SUMIF(O6:U6,"x",$O$2:$U$2)+ROW(B6)/10000),((F6*$F$2+G6*$G$2+SUMIF(J6:M6,"x",$J$2:$M$2))+($N$2*N6)+SUMIF(V6:V6,"x",$V$2:$V$2)+SUMIF(O6:U6,"x",$O$2:$U$2)+ROW(B6)/1000000000000000))</f>
        <v>48.000599999999999</v>
      </c>
      <c r="X6" s="38"/>
      <c r="Y6" s="66" t="s">
        <v>6</v>
      </c>
      <c r="Z6" s="16"/>
      <c r="AA6" s="38"/>
      <c r="AB6" s="38"/>
    </row>
    <row r="7" spans="1:28" s="39" customFormat="1" ht="60" customHeight="1" x14ac:dyDescent="0.2">
      <c r="A7" s="34">
        <f>W7</f>
        <v>44.000700000000002</v>
      </c>
      <c r="B7" s="36">
        <f t="shared" si="0"/>
        <v>2</v>
      </c>
      <c r="C7" s="74" t="s">
        <v>39</v>
      </c>
      <c r="D7" s="74" t="s">
        <v>99</v>
      </c>
      <c r="E7" s="75" t="s">
        <v>48</v>
      </c>
      <c r="F7" s="76">
        <v>0</v>
      </c>
      <c r="G7" s="76">
        <v>4</v>
      </c>
      <c r="H7" s="77">
        <v>3</v>
      </c>
      <c r="I7" s="78">
        <v>90000</v>
      </c>
      <c r="J7" s="3"/>
      <c r="K7" s="3"/>
      <c r="L7" s="1"/>
      <c r="M7" s="3"/>
      <c r="N7" s="10">
        <v>4</v>
      </c>
      <c r="O7" s="1"/>
      <c r="P7" s="1"/>
      <c r="Q7" s="1"/>
      <c r="R7" s="1"/>
      <c r="S7" s="1"/>
      <c r="T7" s="1"/>
      <c r="U7" s="1"/>
      <c r="V7" s="1"/>
      <c r="W7" s="32">
        <f t="shared" ref="W7:W70" si="1">IF(OR(D7&lt;&gt;0,C7&lt;&gt;0),((F7*$F$2+G7*$G$2+SUMIF(J7:M7,"x",$J$2:$M$2))+($N$2*N7)+SUMIF(V7:V7,"x",$V$2:$V$2)+SUMIF(O7:U7,"x",$O$2:$U$2)+ROW(B7)/10000),((F7*$F$2+G7*$G$2+SUMIF(J7:M7,"x",$J$2:$M$2))+($N$2*N7)+SUMIF(V7:V7,"x",$V$2:$V$2)+SUMIF(O7:U7,"x",$O$2:$U$2)+ROW(B7)/1000000000000000))</f>
        <v>44.000700000000002</v>
      </c>
      <c r="X7" s="38"/>
      <c r="Y7" s="66" t="s">
        <v>6</v>
      </c>
      <c r="Z7" s="16"/>
      <c r="AA7" s="38"/>
      <c r="AB7" s="38"/>
    </row>
    <row r="8" spans="1:28" s="39" customFormat="1" ht="60" customHeight="1" x14ac:dyDescent="0.2">
      <c r="A8" s="34">
        <f t="shared" ref="A8:A71" si="2">W8</f>
        <v>17.000800000000002</v>
      </c>
      <c r="B8" s="36">
        <f t="shared" si="0"/>
        <v>3</v>
      </c>
      <c r="C8" s="74" t="s">
        <v>49</v>
      </c>
      <c r="D8" s="74" t="s">
        <v>50</v>
      </c>
      <c r="E8" s="75" t="s">
        <v>51</v>
      </c>
      <c r="F8" s="76">
        <v>0</v>
      </c>
      <c r="G8" s="76">
        <v>1</v>
      </c>
      <c r="H8" s="77">
        <v>3</v>
      </c>
      <c r="I8" s="78">
        <v>80000</v>
      </c>
      <c r="J8" s="3"/>
      <c r="K8" s="3"/>
      <c r="L8" s="1"/>
      <c r="M8" s="3"/>
      <c r="N8" s="10"/>
      <c r="O8" s="1"/>
      <c r="P8" s="1"/>
      <c r="Q8" s="1"/>
      <c r="R8" s="1"/>
      <c r="S8" s="1"/>
      <c r="T8" s="1"/>
      <c r="U8" s="1" t="s">
        <v>6</v>
      </c>
      <c r="V8" s="1"/>
      <c r="W8" s="32">
        <f t="shared" si="1"/>
        <v>17.000800000000002</v>
      </c>
      <c r="X8" s="38"/>
      <c r="Y8" s="66" t="s">
        <v>6</v>
      </c>
      <c r="Z8" s="16" t="s">
        <v>100</v>
      </c>
      <c r="AA8" s="38"/>
      <c r="AB8" s="38"/>
    </row>
    <row r="9" spans="1:28" s="39" customFormat="1" ht="60" customHeight="1" x14ac:dyDescent="0.2">
      <c r="A9" s="34">
        <f t="shared" si="2"/>
        <v>36.000900000000001</v>
      </c>
      <c r="B9" s="36">
        <f t="shared" si="0"/>
        <v>4</v>
      </c>
      <c r="C9" s="74" t="s">
        <v>39</v>
      </c>
      <c r="D9" s="74" t="s">
        <v>52</v>
      </c>
      <c r="E9" s="75" t="s">
        <v>53</v>
      </c>
      <c r="F9" s="76">
        <v>0</v>
      </c>
      <c r="G9" s="76">
        <v>4</v>
      </c>
      <c r="H9" s="77">
        <v>6</v>
      </c>
      <c r="I9" s="78"/>
      <c r="J9" s="3"/>
      <c r="K9" s="3"/>
      <c r="L9" s="1"/>
      <c r="M9" s="3"/>
      <c r="N9" s="10"/>
      <c r="O9" s="1"/>
      <c r="P9" s="1"/>
      <c r="Q9" s="1"/>
      <c r="R9" s="1"/>
      <c r="S9" s="1"/>
      <c r="T9" s="1"/>
      <c r="U9" s="1"/>
      <c r="V9" s="1"/>
      <c r="W9" s="32">
        <f t="shared" si="1"/>
        <v>36.000900000000001</v>
      </c>
      <c r="X9" s="38"/>
      <c r="Y9" s="66"/>
      <c r="Z9" s="16"/>
      <c r="AA9" s="38"/>
      <c r="AB9" s="38"/>
    </row>
    <row r="10" spans="1:28" s="39" customFormat="1" ht="63.75" x14ac:dyDescent="0.2">
      <c r="A10" s="34">
        <f t="shared" si="2"/>
        <v>50.000999999999998</v>
      </c>
      <c r="B10" s="36">
        <f t="shared" si="0"/>
        <v>5</v>
      </c>
      <c r="C10" s="74" t="s">
        <v>54</v>
      </c>
      <c r="D10" s="74" t="s">
        <v>96</v>
      </c>
      <c r="E10" s="75"/>
      <c r="F10" s="76">
        <v>0</v>
      </c>
      <c r="G10" s="76">
        <v>1</v>
      </c>
      <c r="H10" s="77">
        <v>4</v>
      </c>
      <c r="I10" s="78">
        <v>197948</v>
      </c>
      <c r="J10" s="3" t="s">
        <v>6</v>
      </c>
      <c r="K10" s="3" t="s">
        <v>6</v>
      </c>
      <c r="L10" s="1"/>
      <c r="M10" s="3" t="s">
        <v>6</v>
      </c>
      <c r="N10" s="10">
        <v>4</v>
      </c>
      <c r="O10" s="1" t="s">
        <v>6</v>
      </c>
      <c r="P10" s="1"/>
      <c r="Q10" s="1" t="s">
        <v>6</v>
      </c>
      <c r="R10" s="1"/>
      <c r="S10" s="1"/>
      <c r="T10" s="1" t="s">
        <v>6</v>
      </c>
      <c r="U10" s="1"/>
      <c r="V10" s="1"/>
      <c r="W10" s="32">
        <f t="shared" si="1"/>
        <v>50.000999999999998</v>
      </c>
      <c r="X10" s="38"/>
      <c r="Y10" s="66" t="s">
        <v>6</v>
      </c>
      <c r="Z10" s="16"/>
      <c r="AA10" s="38"/>
      <c r="AB10" s="38"/>
    </row>
    <row r="11" spans="1:28" s="39" customFormat="1" ht="87" customHeight="1" x14ac:dyDescent="0.2">
      <c r="A11" s="34">
        <f t="shared" si="2"/>
        <v>50.001100000000001</v>
      </c>
      <c r="B11" s="36">
        <f t="shared" si="0"/>
        <v>6</v>
      </c>
      <c r="C11" s="74" t="s">
        <v>55</v>
      </c>
      <c r="D11" s="74" t="s">
        <v>95</v>
      </c>
      <c r="E11" s="75"/>
      <c r="F11" s="76">
        <v>0</v>
      </c>
      <c r="G11" s="76">
        <v>1</v>
      </c>
      <c r="H11" s="77">
        <v>4</v>
      </c>
      <c r="I11" s="78">
        <v>219515</v>
      </c>
      <c r="J11" s="3" t="s">
        <v>6</v>
      </c>
      <c r="K11" s="3" t="s">
        <v>6</v>
      </c>
      <c r="L11" s="1"/>
      <c r="M11" s="3" t="s">
        <v>6</v>
      </c>
      <c r="N11" s="10">
        <v>4</v>
      </c>
      <c r="O11" s="1" t="s">
        <v>6</v>
      </c>
      <c r="P11" s="1"/>
      <c r="Q11" s="1" t="s">
        <v>6</v>
      </c>
      <c r="R11" s="1"/>
      <c r="S11" s="1"/>
      <c r="T11" s="1" t="s">
        <v>6</v>
      </c>
      <c r="U11" s="1"/>
      <c r="V11" s="1"/>
      <c r="W11" s="32">
        <f t="shared" si="1"/>
        <v>50.001100000000001</v>
      </c>
      <c r="X11" s="38"/>
      <c r="Y11" s="66" t="s">
        <v>6</v>
      </c>
      <c r="Z11" s="16"/>
      <c r="AA11" s="38"/>
      <c r="AB11" s="38"/>
    </row>
    <row r="12" spans="1:28" s="39" customFormat="1" ht="102" customHeight="1" x14ac:dyDescent="0.2">
      <c r="A12" s="34">
        <f t="shared" si="2"/>
        <v>52.001199999999997</v>
      </c>
      <c r="B12" s="36">
        <f t="shared" si="0"/>
        <v>7</v>
      </c>
      <c r="C12" s="74" t="s">
        <v>56</v>
      </c>
      <c r="D12" s="74" t="s">
        <v>94</v>
      </c>
      <c r="E12" s="75"/>
      <c r="F12" s="76">
        <v>0</v>
      </c>
      <c r="G12" s="76">
        <v>1</v>
      </c>
      <c r="H12" s="77">
        <v>4</v>
      </c>
      <c r="I12" s="78">
        <v>129120</v>
      </c>
      <c r="J12" s="3" t="s">
        <v>6</v>
      </c>
      <c r="K12" s="3"/>
      <c r="L12" s="1"/>
      <c r="M12" s="3" t="s">
        <v>6</v>
      </c>
      <c r="N12" s="10">
        <v>4</v>
      </c>
      <c r="O12" s="1" t="s">
        <v>6</v>
      </c>
      <c r="P12" s="1"/>
      <c r="Q12" s="1" t="s">
        <v>6</v>
      </c>
      <c r="R12" s="1"/>
      <c r="S12" s="1" t="s">
        <v>6</v>
      </c>
      <c r="T12" s="1" t="s">
        <v>6</v>
      </c>
      <c r="U12" s="1"/>
      <c r="V12" s="1"/>
      <c r="W12" s="32">
        <f t="shared" si="1"/>
        <v>52.001199999999997</v>
      </c>
      <c r="X12" s="38"/>
      <c r="Y12" s="66" t="s">
        <v>6</v>
      </c>
      <c r="Z12" s="16"/>
      <c r="AA12" s="38"/>
      <c r="AB12" s="38"/>
    </row>
    <row r="13" spans="1:28" s="39" customFormat="1" ht="63.75" x14ac:dyDescent="0.2">
      <c r="A13" s="34">
        <f t="shared" si="2"/>
        <v>50.001300000000001</v>
      </c>
      <c r="B13" s="36">
        <f t="shared" si="0"/>
        <v>8</v>
      </c>
      <c r="C13" s="74" t="s">
        <v>37</v>
      </c>
      <c r="D13" s="74" t="s">
        <v>93</v>
      </c>
      <c r="E13" s="75"/>
      <c r="F13" s="76">
        <v>0</v>
      </c>
      <c r="G13" s="76">
        <v>1</v>
      </c>
      <c r="H13" s="77">
        <v>4</v>
      </c>
      <c r="I13" s="78">
        <v>210089</v>
      </c>
      <c r="J13" s="3" t="s">
        <v>6</v>
      </c>
      <c r="K13" s="3" t="s">
        <v>6</v>
      </c>
      <c r="L13" s="1"/>
      <c r="M13" s="3" t="s">
        <v>6</v>
      </c>
      <c r="N13" s="10">
        <v>4</v>
      </c>
      <c r="O13" s="1" t="s">
        <v>6</v>
      </c>
      <c r="P13" s="1"/>
      <c r="Q13" s="1" t="s">
        <v>6</v>
      </c>
      <c r="R13" s="1"/>
      <c r="S13" s="1"/>
      <c r="T13" s="1" t="s">
        <v>6</v>
      </c>
      <c r="U13" s="1"/>
      <c r="V13" s="1"/>
      <c r="W13" s="32">
        <f t="shared" si="1"/>
        <v>50.001300000000001</v>
      </c>
      <c r="X13" s="38"/>
      <c r="Y13" s="66" t="s">
        <v>6</v>
      </c>
      <c r="Z13" s="16"/>
      <c r="AA13" s="38"/>
      <c r="AB13" s="38"/>
    </row>
    <row r="14" spans="1:28" s="39" customFormat="1" ht="60" customHeight="1" x14ac:dyDescent="0.2">
      <c r="A14" s="34">
        <f t="shared" si="2"/>
        <v>33.001399999999997</v>
      </c>
      <c r="B14" s="36">
        <f t="shared" si="0"/>
        <v>9</v>
      </c>
      <c r="C14" s="74" t="s">
        <v>57</v>
      </c>
      <c r="D14" s="74" t="s">
        <v>58</v>
      </c>
      <c r="E14" s="75" t="s">
        <v>59</v>
      </c>
      <c r="F14" s="76">
        <v>0</v>
      </c>
      <c r="G14" s="76">
        <v>1</v>
      </c>
      <c r="H14" s="77">
        <v>4</v>
      </c>
      <c r="I14" s="78"/>
      <c r="J14" s="3" t="s">
        <v>6</v>
      </c>
      <c r="K14" s="3"/>
      <c r="L14" s="1"/>
      <c r="M14" s="3" t="s">
        <v>6</v>
      </c>
      <c r="N14" s="10"/>
      <c r="O14" s="1"/>
      <c r="P14" s="1"/>
      <c r="Q14" s="1"/>
      <c r="R14" s="1"/>
      <c r="S14" s="1"/>
      <c r="T14" s="1" t="s">
        <v>6</v>
      </c>
      <c r="U14" s="1" t="s">
        <v>6</v>
      </c>
      <c r="V14" s="1"/>
      <c r="W14" s="32">
        <f t="shared" si="1"/>
        <v>33.001399999999997</v>
      </c>
      <c r="X14" s="38"/>
      <c r="Y14" s="66"/>
      <c r="Z14" s="16"/>
      <c r="AA14" s="38"/>
      <c r="AB14" s="38"/>
    </row>
    <row r="15" spans="1:28" s="39" customFormat="1" ht="60" customHeight="1" x14ac:dyDescent="0.2">
      <c r="A15" s="34">
        <f t="shared" si="2"/>
        <v>42.0015</v>
      </c>
      <c r="B15" s="36">
        <f t="shared" si="0"/>
        <v>10</v>
      </c>
      <c r="C15" s="74" t="s">
        <v>60</v>
      </c>
      <c r="D15" s="74" t="s">
        <v>91</v>
      </c>
      <c r="E15" s="75" t="s">
        <v>59</v>
      </c>
      <c r="F15" s="76">
        <v>0</v>
      </c>
      <c r="G15" s="76">
        <v>1</v>
      </c>
      <c r="H15" s="77">
        <v>4</v>
      </c>
      <c r="I15" s="78">
        <v>148000</v>
      </c>
      <c r="J15" s="3" t="s">
        <v>6</v>
      </c>
      <c r="K15" s="3"/>
      <c r="L15" s="1"/>
      <c r="M15" s="3" t="s">
        <v>6</v>
      </c>
      <c r="N15" s="10"/>
      <c r="O15" s="1" t="s">
        <v>6</v>
      </c>
      <c r="P15" s="1"/>
      <c r="Q15" s="1"/>
      <c r="R15" s="1"/>
      <c r="S15" s="1"/>
      <c r="T15" s="1" t="s">
        <v>6</v>
      </c>
      <c r="U15" s="1" t="s">
        <v>6</v>
      </c>
      <c r="V15" s="1"/>
      <c r="W15" s="32">
        <f t="shared" si="1"/>
        <v>42.0015</v>
      </c>
      <c r="X15" s="38"/>
      <c r="Y15" s="66" t="s">
        <v>6</v>
      </c>
      <c r="Z15" s="16"/>
      <c r="AA15" s="38"/>
      <c r="AB15" s="38"/>
    </row>
    <row r="16" spans="1:28" s="39" customFormat="1" ht="60" customHeight="1" x14ac:dyDescent="0.2">
      <c r="A16" s="34">
        <f t="shared" si="2"/>
        <v>60.001600000000003</v>
      </c>
      <c r="B16" s="36">
        <f t="shared" si="0"/>
        <v>11</v>
      </c>
      <c r="C16" s="74" t="s">
        <v>29</v>
      </c>
      <c r="D16" s="74" t="s">
        <v>97</v>
      </c>
      <c r="E16" s="75" t="s">
        <v>61</v>
      </c>
      <c r="F16" s="76">
        <v>0</v>
      </c>
      <c r="G16" s="76">
        <v>3</v>
      </c>
      <c r="H16" s="77">
        <v>4</v>
      </c>
      <c r="I16" s="78">
        <v>180000</v>
      </c>
      <c r="J16" s="3" t="s">
        <v>6</v>
      </c>
      <c r="K16" s="3"/>
      <c r="L16" s="1"/>
      <c r="M16" s="3" t="s">
        <v>6</v>
      </c>
      <c r="N16" s="10"/>
      <c r="O16" s="1" t="s">
        <v>6</v>
      </c>
      <c r="P16" s="1"/>
      <c r="Q16" s="1"/>
      <c r="R16" s="1"/>
      <c r="S16" s="1"/>
      <c r="T16" s="1" t="s">
        <v>6</v>
      </c>
      <c r="U16" s="1" t="s">
        <v>6</v>
      </c>
      <c r="V16" s="1"/>
      <c r="W16" s="32">
        <f t="shared" si="1"/>
        <v>60.001600000000003</v>
      </c>
      <c r="X16" s="38"/>
      <c r="Y16" s="66" t="s">
        <v>6</v>
      </c>
      <c r="Z16" s="16"/>
      <c r="AA16" s="38"/>
      <c r="AB16" s="38"/>
    </row>
    <row r="17" spans="1:28" s="39" customFormat="1" ht="60" customHeight="1" x14ac:dyDescent="0.2">
      <c r="A17" s="34">
        <f t="shared" si="2"/>
        <v>35.0017</v>
      </c>
      <c r="B17" s="36">
        <f t="shared" si="0"/>
        <v>12</v>
      </c>
      <c r="C17" s="74" t="s">
        <v>62</v>
      </c>
      <c r="D17" s="74" t="s">
        <v>63</v>
      </c>
      <c r="E17" s="75" t="s">
        <v>64</v>
      </c>
      <c r="F17" s="76">
        <v>0</v>
      </c>
      <c r="G17" s="76">
        <v>2</v>
      </c>
      <c r="H17" s="77">
        <v>3</v>
      </c>
      <c r="I17" s="78"/>
      <c r="J17" s="3"/>
      <c r="K17" s="3"/>
      <c r="L17" s="1"/>
      <c r="M17" s="3"/>
      <c r="N17" s="10">
        <v>4</v>
      </c>
      <c r="O17" s="1" t="s">
        <v>6</v>
      </c>
      <c r="P17" s="1"/>
      <c r="Q17" s="1"/>
      <c r="R17" s="1"/>
      <c r="S17" s="1"/>
      <c r="T17" s="1"/>
      <c r="U17" s="1"/>
      <c r="V17" s="1"/>
      <c r="W17" s="32">
        <f t="shared" si="1"/>
        <v>35.0017</v>
      </c>
      <c r="X17" s="38"/>
      <c r="Y17" s="66"/>
      <c r="Z17" s="16"/>
      <c r="AA17" s="38"/>
      <c r="AB17" s="38"/>
    </row>
    <row r="18" spans="1:28" s="39" customFormat="1" ht="75" customHeight="1" x14ac:dyDescent="0.2">
      <c r="A18" s="34">
        <f t="shared" si="2"/>
        <v>42.001800000000003</v>
      </c>
      <c r="B18" s="36">
        <f t="shared" si="0"/>
        <v>13</v>
      </c>
      <c r="C18" s="74" t="s">
        <v>65</v>
      </c>
      <c r="D18" s="74" t="s">
        <v>98</v>
      </c>
      <c r="E18" s="75" t="s">
        <v>66</v>
      </c>
      <c r="F18" s="76">
        <v>0</v>
      </c>
      <c r="G18" s="76">
        <v>1</v>
      </c>
      <c r="H18" s="77">
        <v>4</v>
      </c>
      <c r="I18" s="78">
        <v>124120</v>
      </c>
      <c r="J18" s="3" t="s">
        <v>6</v>
      </c>
      <c r="K18" s="3"/>
      <c r="L18" s="1"/>
      <c r="M18" s="3" t="s">
        <v>6</v>
      </c>
      <c r="N18" s="10">
        <v>4</v>
      </c>
      <c r="O18" s="1" t="s">
        <v>6</v>
      </c>
      <c r="P18" s="1"/>
      <c r="Q18" s="1"/>
      <c r="R18" s="1"/>
      <c r="S18" s="1"/>
      <c r="T18" s="1" t="s">
        <v>6</v>
      </c>
      <c r="U18" s="1"/>
      <c r="V18" s="1"/>
      <c r="W18" s="32">
        <f t="shared" si="1"/>
        <v>42.001800000000003</v>
      </c>
      <c r="X18" s="38"/>
      <c r="Y18" s="66" t="s">
        <v>6</v>
      </c>
      <c r="Z18" s="16"/>
      <c r="AA18" s="38"/>
      <c r="AB18" s="38"/>
    </row>
    <row r="19" spans="1:28" s="39" customFormat="1" ht="60" customHeight="1" x14ac:dyDescent="0.2">
      <c r="A19" s="34">
        <f t="shared" si="2"/>
        <v>17.001899999999999</v>
      </c>
      <c r="B19" s="36">
        <f t="shared" si="0"/>
        <v>14</v>
      </c>
      <c r="C19" s="74" t="s">
        <v>67</v>
      </c>
      <c r="D19" s="74" t="s">
        <v>68</v>
      </c>
      <c r="E19" s="75" t="s">
        <v>103</v>
      </c>
      <c r="F19" s="76">
        <v>0</v>
      </c>
      <c r="G19" s="76">
        <v>1</v>
      </c>
      <c r="H19" s="77">
        <v>3</v>
      </c>
      <c r="I19" s="78"/>
      <c r="J19" s="3"/>
      <c r="K19" s="3" t="s">
        <v>6</v>
      </c>
      <c r="L19" s="1"/>
      <c r="M19" s="3"/>
      <c r="N19" s="10"/>
      <c r="O19" s="1"/>
      <c r="P19" s="1"/>
      <c r="Q19" s="1" t="s">
        <v>6</v>
      </c>
      <c r="R19" s="1"/>
      <c r="S19" s="1"/>
      <c r="T19" s="1"/>
      <c r="U19" s="1"/>
      <c r="V19" s="1"/>
      <c r="W19" s="32">
        <f t="shared" si="1"/>
        <v>17.001899999999999</v>
      </c>
      <c r="X19" s="38"/>
      <c r="Y19" s="66"/>
      <c r="Z19" s="16"/>
      <c r="AA19" s="38"/>
      <c r="AB19" s="38"/>
    </row>
    <row r="20" spans="1:28" s="39" customFormat="1" ht="60" customHeight="1" x14ac:dyDescent="0.2">
      <c r="A20" s="34">
        <f t="shared" si="2"/>
        <v>25.001999999999999</v>
      </c>
      <c r="B20" s="36">
        <f t="shared" si="0"/>
        <v>15</v>
      </c>
      <c r="C20" s="74" t="s">
        <v>69</v>
      </c>
      <c r="D20" s="74" t="s">
        <v>70</v>
      </c>
      <c r="E20" s="75" t="s">
        <v>71</v>
      </c>
      <c r="F20" s="76">
        <v>0</v>
      </c>
      <c r="G20" s="76">
        <v>1</v>
      </c>
      <c r="H20" s="77">
        <v>2</v>
      </c>
      <c r="I20" s="78"/>
      <c r="J20" s="3" t="s">
        <v>6</v>
      </c>
      <c r="K20" s="3"/>
      <c r="L20" s="1"/>
      <c r="M20" s="3"/>
      <c r="N20" s="10">
        <v>3</v>
      </c>
      <c r="O20" s="1"/>
      <c r="P20" s="1"/>
      <c r="Q20" s="1" t="s">
        <v>6</v>
      </c>
      <c r="R20" s="1"/>
      <c r="S20" s="1"/>
      <c r="T20" s="1"/>
      <c r="U20" s="1"/>
      <c r="V20" s="1"/>
      <c r="W20" s="32">
        <f t="shared" si="1"/>
        <v>25.001999999999999</v>
      </c>
      <c r="X20" s="38"/>
      <c r="Y20" s="66"/>
      <c r="Z20" s="16"/>
      <c r="AA20" s="38"/>
      <c r="AB20" s="38"/>
    </row>
    <row r="21" spans="1:28" s="39" customFormat="1" ht="60" customHeight="1" x14ac:dyDescent="0.2">
      <c r="A21" s="34">
        <f t="shared" si="2"/>
        <v>19.002099999999999</v>
      </c>
      <c r="B21" s="36">
        <f t="shared" si="0"/>
        <v>16</v>
      </c>
      <c r="C21" s="74" t="s">
        <v>72</v>
      </c>
      <c r="D21" s="74" t="s">
        <v>88</v>
      </c>
      <c r="E21" s="75">
        <v>0</v>
      </c>
      <c r="F21" s="76">
        <v>0</v>
      </c>
      <c r="G21" s="76">
        <v>1</v>
      </c>
      <c r="H21" s="77">
        <v>3</v>
      </c>
      <c r="I21" s="78">
        <v>45000</v>
      </c>
      <c r="J21" s="3"/>
      <c r="K21" s="3"/>
      <c r="L21" s="1" t="s">
        <v>6</v>
      </c>
      <c r="M21" s="3"/>
      <c r="N21" s="10"/>
      <c r="O21" s="1"/>
      <c r="P21" s="1"/>
      <c r="Q21" s="1"/>
      <c r="R21" s="1"/>
      <c r="S21" s="1"/>
      <c r="T21" s="1"/>
      <c r="U21" s="1"/>
      <c r="V21" s="1"/>
      <c r="W21" s="32">
        <f t="shared" si="1"/>
        <v>19.002099999999999</v>
      </c>
      <c r="X21" s="38"/>
      <c r="Y21" s="66" t="s">
        <v>6</v>
      </c>
      <c r="Z21" s="16" t="s">
        <v>100</v>
      </c>
      <c r="AA21" s="38"/>
      <c r="AB21" s="38"/>
    </row>
    <row r="22" spans="1:28" s="39" customFormat="1" ht="60" customHeight="1" x14ac:dyDescent="0.2">
      <c r="A22" s="34">
        <f t="shared" si="2"/>
        <v>29.002199999999998</v>
      </c>
      <c r="B22" s="36">
        <f t="shared" si="0"/>
        <v>17</v>
      </c>
      <c r="C22" s="74" t="s">
        <v>73</v>
      </c>
      <c r="D22" s="74" t="s">
        <v>74</v>
      </c>
      <c r="E22" s="75" t="s">
        <v>75</v>
      </c>
      <c r="F22" s="76">
        <v>0</v>
      </c>
      <c r="G22" s="76">
        <v>1</v>
      </c>
      <c r="H22" s="77">
        <v>3</v>
      </c>
      <c r="I22" s="78"/>
      <c r="J22" s="3" t="s">
        <v>6</v>
      </c>
      <c r="K22" s="3"/>
      <c r="L22" s="1"/>
      <c r="M22" s="3"/>
      <c r="N22" s="10">
        <v>4</v>
      </c>
      <c r="O22" s="1" t="s">
        <v>6</v>
      </c>
      <c r="P22" s="1"/>
      <c r="Q22" s="1"/>
      <c r="R22" s="1"/>
      <c r="S22" s="1"/>
      <c r="T22" s="1"/>
      <c r="U22" s="1"/>
      <c r="V22" s="1"/>
      <c r="W22" s="32">
        <f t="shared" si="1"/>
        <v>29.002199999999998</v>
      </c>
      <c r="X22" s="38"/>
      <c r="Y22" s="66"/>
      <c r="Z22" s="16"/>
      <c r="AA22" s="38"/>
      <c r="AB22" s="38"/>
    </row>
    <row r="23" spans="1:28" s="39" customFormat="1" ht="60" customHeight="1" x14ac:dyDescent="0.2">
      <c r="A23" s="34">
        <f t="shared" si="2"/>
        <v>40.002299999999998</v>
      </c>
      <c r="B23" s="36">
        <f t="shared" si="0"/>
        <v>18</v>
      </c>
      <c r="C23" s="74" t="s">
        <v>76</v>
      </c>
      <c r="D23" s="74" t="s">
        <v>77</v>
      </c>
      <c r="E23" s="75" t="s">
        <v>78</v>
      </c>
      <c r="F23" s="76">
        <v>1</v>
      </c>
      <c r="G23" s="76">
        <v>1</v>
      </c>
      <c r="H23" s="77">
        <v>2</v>
      </c>
      <c r="I23" s="78"/>
      <c r="J23" s="3" t="s">
        <v>6</v>
      </c>
      <c r="K23" s="3"/>
      <c r="L23" s="1"/>
      <c r="M23" s="3"/>
      <c r="N23" s="10">
        <v>4</v>
      </c>
      <c r="O23" s="1" t="s">
        <v>6</v>
      </c>
      <c r="P23" s="1"/>
      <c r="Q23" s="1" t="s">
        <v>6</v>
      </c>
      <c r="R23" s="1"/>
      <c r="S23" s="1"/>
      <c r="T23" s="1"/>
      <c r="U23" s="1"/>
      <c r="V23" s="1"/>
      <c r="W23" s="32">
        <f t="shared" si="1"/>
        <v>40.002299999999998</v>
      </c>
      <c r="X23" s="38"/>
      <c r="Y23" s="66"/>
      <c r="Z23" s="16"/>
      <c r="AA23" s="38"/>
      <c r="AB23" s="38"/>
    </row>
    <row r="24" spans="1:28" s="39" customFormat="1" ht="60" customHeight="1" x14ac:dyDescent="0.2">
      <c r="A24" s="34">
        <f t="shared" si="2"/>
        <v>9.0023999999999997</v>
      </c>
      <c r="B24" s="36">
        <f t="shared" si="0"/>
        <v>19</v>
      </c>
      <c r="C24" s="74" t="s">
        <v>79</v>
      </c>
      <c r="D24" s="74" t="s">
        <v>80</v>
      </c>
      <c r="E24" s="75" t="s">
        <v>81</v>
      </c>
      <c r="F24" s="76">
        <v>0</v>
      </c>
      <c r="G24" s="76">
        <v>1</v>
      </c>
      <c r="H24" s="77">
        <v>1</v>
      </c>
      <c r="I24" s="78"/>
      <c r="J24" s="3"/>
      <c r="K24" s="3"/>
      <c r="L24" s="1"/>
      <c r="M24" s="3"/>
      <c r="N24" s="10"/>
      <c r="O24" s="1"/>
      <c r="P24" s="1"/>
      <c r="Q24" s="1"/>
      <c r="R24" s="1"/>
      <c r="S24" s="1"/>
      <c r="T24" s="1"/>
      <c r="U24" s="1"/>
      <c r="V24" s="1"/>
      <c r="W24" s="32">
        <f t="shared" si="1"/>
        <v>9.0023999999999997</v>
      </c>
      <c r="X24" s="38"/>
      <c r="Y24" s="66"/>
      <c r="Z24" s="16"/>
      <c r="AA24" s="38"/>
      <c r="AB24" s="38"/>
    </row>
    <row r="25" spans="1:28" s="39" customFormat="1" ht="63.75" x14ac:dyDescent="0.2">
      <c r="A25" s="34">
        <f t="shared" si="2"/>
        <v>48.002499999999998</v>
      </c>
      <c r="B25" s="36">
        <f t="shared" si="0"/>
        <v>20</v>
      </c>
      <c r="C25" s="74" t="s">
        <v>82</v>
      </c>
      <c r="D25" s="74" t="s">
        <v>92</v>
      </c>
      <c r="E25" s="75" t="s">
        <v>83</v>
      </c>
      <c r="F25" s="76">
        <v>0</v>
      </c>
      <c r="G25" s="76">
        <v>0</v>
      </c>
      <c r="H25" s="77">
        <v>4</v>
      </c>
      <c r="I25" s="78">
        <v>148000</v>
      </c>
      <c r="J25" s="3" t="s">
        <v>6</v>
      </c>
      <c r="K25" s="3"/>
      <c r="L25" s="1"/>
      <c r="M25" s="3" t="s">
        <v>6</v>
      </c>
      <c r="N25" s="10">
        <v>4</v>
      </c>
      <c r="O25" s="1" t="s">
        <v>6</v>
      </c>
      <c r="P25" s="1"/>
      <c r="Q25" s="1" t="s">
        <v>6</v>
      </c>
      <c r="R25" s="1"/>
      <c r="S25" s="1"/>
      <c r="T25" s="1" t="s">
        <v>6</v>
      </c>
      <c r="U25" s="1" t="s">
        <v>6</v>
      </c>
      <c r="V25" s="1"/>
      <c r="W25" s="32">
        <f t="shared" si="1"/>
        <v>48.002499999999998</v>
      </c>
      <c r="X25" s="38"/>
      <c r="Y25" s="66" t="s">
        <v>6</v>
      </c>
      <c r="Z25" s="16"/>
      <c r="AA25" s="38"/>
      <c r="AB25" s="38"/>
    </row>
    <row r="26" spans="1:28" s="39" customFormat="1" ht="60" customHeight="1" x14ac:dyDescent="0.2">
      <c r="A26" s="34">
        <f t="shared" si="2"/>
        <v>39.002600000000001</v>
      </c>
      <c r="B26" s="36">
        <f t="shared" si="0"/>
        <v>21</v>
      </c>
      <c r="C26" s="74" t="s">
        <v>84</v>
      </c>
      <c r="D26" s="74" t="s">
        <v>85</v>
      </c>
      <c r="E26" s="75" t="s">
        <v>86</v>
      </c>
      <c r="F26" s="76">
        <v>0</v>
      </c>
      <c r="G26" s="76">
        <v>1</v>
      </c>
      <c r="H26" s="77">
        <v>4</v>
      </c>
      <c r="I26" s="78"/>
      <c r="J26" s="3" t="s">
        <v>6</v>
      </c>
      <c r="K26" s="3"/>
      <c r="L26" s="1" t="s">
        <v>6</v>
      </c>
      <c r="M26" s="3"/>
      <c r="N26" s="10">
        <v>4</v>
      </c>
      <c r="O26" s="1" t="s">
        <v>6</v>
      </c>
      <c r="P26" s="1"/>
      <c r="Q26" s="1"/>
      <c r="R26" s="1"/>
      <c r="S26" s="1"/>
      <c r="T26" s="1"/>
      <c r="U26" s="1"/>
      <c r="V26" s="1"/>
      <c r="W26" s="32">
        <f t="shared" si="1"/>
        <v>39.002600000000001</v>
      </c>
      <c r="X26" s="38"/>
      <c r="Y26" s="66"/>
      <c r="Z26" s="16"/>
      <c r="AA26" s="38"/>
      <c r="AB26" s="38"/>
    </row>
    <row r="27" spans="1:28" s="39" customFormat="1" ht="60" customHeight="1" x14ac:dyDescent="0.2">
      <c r="A27" s="34">
        <f t="shared" si="2"/>
        <v>77.002700000000004</v>
      </c>
      <c r="B27" s="36">
        <f t="shared" si="0"/>
        <v>22</v>
      </c>
      <c r="C27" s="74" t="s">
        <v>89</v>
      </c>
      <c r="D27" s="74" t="s">
        <v>90</v>
      </c>
      <c r="E27" s="75" t="s">
        <v>87</v>
      </c>
      <c r="F27" s="76">
        <v>1</v>
      </c>
      <c r="G27" s="76">
        <v>6</v>
      </c>
      <c r="H27" s="77">
        <v>4</v>
      </c>
      <c r="I27" s="78">
        <v>80000</v>
      </c>
      <c r="J27" s="3" t="s">
        <v>6</v>
      </c>
      <c r="K27" s="3"/>
      <c r="L27" s="1"/>
      <c r="M27" s="3"/>
      <c r="N27" s="10"/>
      <c r="O27" s="1"/>
      <c r="P27" s="1"/>
      <c r="Q27" s="1"/>
      <c r="R27" s="1"/>
      <c r="S27" s="1"/>
      <c r="T27" s="1" t="s">
        <v>6</v>
      </c>
      <c r="U27" s="1" t="s">
        <v>6</v>
      </c>
      <c r="V27" s="1"/>
      <c r="W27" s="32">
        <f t="shared" si="1"/>
        <v>77.002700000000004</v>
      </c>
      <c r="X27" s="38"/>
      <c r="Y27" s="66" t="s">
        <v>6</v>
      </c>
      <c r="Z27" s="16"/>
      <c r="AA27" s="38"/>
      <c r="AB27" s="38"/>
    </row>
    <row r="28" spans="1:28" s="39" customFormat="1" ht="60" customHeight="1" x14ac:dyDescent="0.2">
      <c r="A28" s="34">
        <f t="shared" si="2"/>
        <v>9.0028000000000006</v>
      </c>
      <c r="B28" s="36">
        <f t="shared" si="0"/>
        <v>23</v>
      </c>
      <c r="C28" s="74" t="s">
        <v>39</v>
      </c>
      <c r="D28" s="74" t="s">
        <v>105</v>
      </c>
      <c r="E28" s="75"/>
      <c r="F28" s="76">
        <v>0</v>
      </c>
      <c r="G28" s="76">
        <v>1</v>
      </c>
      <c r="H28" s="77"/>
      <c r="I28" s="78">
        <v>320000</v>
      </c>
      <c r="J28" s="3"/>
      <c r="K28" s="3"/>
      <c r="L28" s="1"/>
      <c r="M28" s="3"/>
      <c r="N28" s="10"/>
      <c r="O28" s="1"/>
      <c r="P28" s="1"/>
      <c r="Q28" s="1"/>
      <c r="R28" s="1"/>
      <c r="S28" s="1"/>
      <c r="T28" s="1"/>
      <c r="U28" s="1"/>
      <c r="V28" s="1"/>
      <c r="W28" s="32">
        <f t="shared" si="1"/>
        <v>9.0028000000000006</v>
      </c>
      <c r="X28" s="38"/>
      <c r="Y28" s="66" t="s">
        <v>6</v>
      </c>
      <c r="Z28" s="16"/>
      <c r="AA28" s="38"/>
      <c r="AB28" s="38"/>
    </row>
    <row r="29" spans="1:28" s="39" customFormat="1" ht="60" customHeight="1" x14ac:dyDescent="0.2">
      <c r="A29" s="34">
        <f t="shared" si="2"/>
        <v>39.002899999999997</v>
      </c>
      <c r="B29" s="36">
        <f t="shared" si="0"/>
        <v>24</v>
      </c>
      <c r="C29" s="74" t="s">
        <v>39</v>
      </c>
      <c r="D29" s="74" t="s">
        <v>106</v>
      </c>
      <c r="E29" s="75" t="s">
        <v>107</v>
      </c>
      <c r="F29" s="76">
        <v>0</v>
      </c>
      <c r="G29" s="76">
        <v>4</v>
      </c>
      <c r="H29" s="77">
        <v>2</v>
      </c>
      <c r="I29" s="78">
        <v>200000</v>
      </c>
      <c r="J29" s="3"/>
      <c r="K29" s="3"/>
      <c r="L29" s="1"/>
      <c r="M29" s="3"/>
      <c r="N29" s="10"/>
      <c r="O29" s="1"/>
      <c r="P29" s="1"/>
      <c r="Q29" s="1"/>
      <c r="R29" s="1"/>
      <c r="S29" s="1" t="s">
        <v>6</v>
      </c>
      <c r="T29" s="1"/>
      <c r="U29" s="1"/>
      <c r="V29" s="1"/>
      <c r="W29" s="32">
        <f t="shared" ref="W29" si="3">IF(OR(D29&lt;&gt;0,C29&lt;&gt;0),((F29*$F$2+G29*$G$2+SUMIF(J29:M29,"x",$J$2:$M$2))+($N$2*N29)+SUMIF(V29:V29,"x",$V$2:$V$2)+SUMIF(O29:U29,"x",$O$2:$U$2)+ROW(B29)/10000),((F29*$F$2+G29*$G$2+SUMIF(J29:M29,"x",$J$2:$M$2))+($N$2*N29)+SUMIF(V29:V29,"x",$V$2:$V$2)+SUMIF(O29:U29,"x",$O$2:$U$2)+ROW(B29)/1000000000000000))</f>
        <v>39.002899999999997</v>
      </c>
      <c r="X29" s="38"/>
      <c r="Y29" s="66" t="s">
        <v>6</v>
      </c>
      <c r="Z29" s="16"/>
      <c r="AA29" s="38"/>
      <c r="AB29" s="38"/>
    </row>
    <row r="30" spans="1:28" s="39" customFormat="1" ht="60" customHeight="1" x14ac:dyDescent="0.2">
      <c r="A30" s="34">
        <f t="shared" si="2"/>
        <v>2.9999999999999998E-14</v>
      </c>
      <c r="B30" s="36">
        <f t="shared" si="0"/>
        <v>25</v>
      </c>
      <c r="C30" s="37"/>
      <c r="D30" s="37"/>
      <c r="E30" s="20"/>
      <c r="F30" s="1"/>
      <c r="G30" s="3"/>
      <c r="H30" s="7"/>
      <c r="I30" s="8">
        <v>110000</v>
      </c>
      <c r="J30" s="3"/>
      <c r="K30" s="3"/>
      <c r="L30" s="1"/>
      <c r="M30" s="3"/>
      <c r="N30" s="10"/>
      <c r="O30" s="1"/>
      <c r="P30" s="1"/>
      <c r="Q30" s="1"/>
      <c r="R30" s="1"/>
      <c r="S30" s="1"/>
      <c r="T30" s="1"/>
      <c r="U30" s="1"/>
      <c r="V30" s="1"/>
      <c r="W30" s="32">
        <f t="shared" si="1"/>
        <v>2.9999999999999998E-14</v>
      </c>
      <c r="X30" s="38"/>
      <c r="Y30" s="38"/>
      <c r="Z30" s="38"/>
      <c r="AA30" s="38"/>
      <c r="AB30" s="38"/>
    </row>
    <row r="31" spans="1:28" s="39" customFormat="1" ht="60" customHeight="1" x14ac:dyDescent="0.2">
      <c r="A31" s="34">
        <f t="shared" si="2"/>
        <v>3.1E-14</v>
      </c>
      <c r="B31" s="36">
        <f t="shared" si="0"/>
        <v>26</v>
      </c>
      <c r="C31" s="37"/>
      <c r="D31" s="37"/>
      <c r="E31" s="20"/>
      <c r="F31" s="1"/>
      <c r="G31" s="3"/>
      <c r="H31" s="7"/>
      <c r="I31" s="8">
        <v>65000</v>
      </c>
      <c r="J31" s="3"/>
      <c r="K31" s="3"/>
      <c r="L31" s="1"/>
      <c r="M31" s="3"/>
      <c r="N31" s="10"/>
      <c r="O31" s="1"/>
      <c r="P31" s="1"/>
      <c r="Q31" s="1"/>
      <c r="R31" s="1"/>
      <c r="S31" s="1"/>
      <c r="T31" s="1"/>
      <c r="U31" s="1"/>
      <c r="V31" s="1"/>
      <c r="W31" s="32">
        <f t="shared" si="1"/>
        <v>3.1E-14</v>
      </c>
      <c r="X31" s="38"/>
      <c r="Y31" s="38"/>
      <c r="Z31" s="38"/>
      <c r="AA31" s="38"/>
      <c r="AB31" s="38"/>
    </row>
    <row r="32" spans="1:28" s="39" customFormat="1" ht="60" customHeight="1" x14ac:dyDescent="0.2">
      <c r="A32" s="34">
        <f t="shared" si="2"/>
        <v>3.2000000000000002E-14</v>
      </c>
      <c r="B32" s="36">
        <f t="shared" si="0"/>
        <v>27</v>
      </c>
      <c r="C32" s="37"/>
      <c r="D32" s="37"/>
      <c r="E32" s="20"/>
      <c r="F32" s="1"/>
      <c r="G32" s="3"/>
      <c r="H32" s="7"/>
      <c r="I32" s="8">
        <v>100000</v>
      </c>
      <c r="J32" s="3"/>
      <c r="K32" s="3"/>
      <c r="L32" s="1"/>
      <c r="M32" s="3"/>
      <c r="N32" s="10"/>
      <c r="O32" s="1"/>
      <c r="P32" s="1"/>
      <c r="Q32" s="1"/>
      <c r="R32" s="1"/>
      <c r="S32" s="1"/>
      <c r="T32" s="1"/>
      <c r="U32" s="1"/>
      <c r="V32" s="1"/>
      <c r="W32" s="32">
        <f t="shared" si="1"/>
        <v>3.2000000000000002E-14</v>
      </c>
      <c r="X32" s="38"/>
      <c r="Y32" s="38"/>
      <c r="Z32" s="38"/>
      <c r="AA32" s="38"/>
      <c r="AB32" s="38"/>
    </row>
    <row r="33" spans="1:28" s="39" customFormat="1" ht="60" customHeight="1" x14ac:dyDescent="0.2">
      <c r="A33" s="34">
        <f t="shared" si="2"/>
        <v>3.2999999999999998E-14</v>
      </c>
      <c r="B33" s="36">
        <f t="shared" si="0"/>
        <v>28</v>
      </c>
      <c r="C33" s="37"/>
      <c r="D33" s="37"/>
      <c r="E33" s="20"/>
      <c r="F33" s="1"/>
      <c r="G33" s="3"/>
      <c r="H33" s="7"/>
      <c r="I33" s="8">
        <v>0</v>
      </c>
      <c r="J33" s="3"/>
      <c r="K33" s="3"/>
      <c r="L33" s="1"/>
      <c r="M33" s="3"/>
      <c r="N33" s="10"/>
      <c r="O33" s="1"/>
      <c r="P33" s="1"/>
      <c r="Q33" s="1"/>
      <c r="R33" s="1"/>
      <c r="S33" s="1"/>
      <c r="T33" s="1"/>
      <c r="U33" s="1"/>
      <c r="V33" s="1"/>
      <c r="W33" s="32">
        <f t="shared" si="1"/>
        <v>3.2999999999999998E-14</v>
      </c>
      <c r="X33" s="38"/>
      <c r="Y33" s="38"/>
      <c r="Z33" s="38"/>
      <c r="AA33" s="38"/>
      <c r="AB33" s="38"/>
    </row>
    <row r="34" spans="1:28" s="39" customFormat="1" ht="60" customHeight="1" x14ac:dyDescent="0.2">
      <c r="A34" s="34">
        <f t="shared" si="2"/>
        <v>3.4E-14</v>
      </c>
      <c r="B34" s="36">
        <f t="shared" si="0"/>
        <v>29</v>
      </c>
      <c r="C34" s="37"/>
      <c r="D34" s="37"/>
      <c r="E34" s="20"/>
      <c r="F34" s="1"/>
      <c r="G34" s="3"/>
      <c r="H34" s="7"/>
      <c r="I34" s="8">
        <v>95000</v>
      </c>
      <c r="J34" s="3"/>
      <c r="K34" s="3"/>
      <c r="L34" s="1"/>
      <c r="M34" s="3"/>
      <c r="N34" s="10"/>
      <c r="O34" s="1"/>
      <c r="P34" s="1"/>
      <c r="Q34" s="1"/>
      <c r="R34" s="1"/>
      <c r="S34" s="1"/>
      <c r="T34" s="1"/>
      <c r="U34" s="1"/>
      <c r="V34" s="1"/>
      <c r="W34" s="32">
        <f t="shared" si="1"/>
        <v>3.4E-14</v>
      </c>
      <c r="X34" s="38"/>
      <c r="Y34" s="38"/>
      <c r="Z34" s="38"/>
      <c r="AA34" s="38"/>
      <c r="AB34" s="38"/>
    </row>
    <row r="35" spans="1:28" s="39" customFormat="1" ht="60" customHeight="1" x14ac:dyDescent="0.2">
      <c r="A35" s="34">
        <f t="shared" si="2"/>
        <v>3.5000000000000002E-14</v>
      </c>
      <c r="B35" s="36">
        <f t="shared" si="0"/>
        <v>30</v>
      </c>
      <c r="C35" s="37"/>
      <c r="D35" s="37"/>
      <c r="E35" s="20"/>
      <c r="F35" s="1"/>
      <c r="G35" s="3"/>
      <c r="H35" s="7"/>
      <c r="I35" s="8">
        <v>100000</v>
      </c>
      <c r="J35" s="3"/>
      <c r="K35" s="3"/>
      <c r="L35" s="1"/>
      <c r="M35" s="3"/>
      <c r="N35" s="10"/>
      <c r="O35" s="1"/>
      <c r="P35" s="1"/>
      <c r="Q35" s="1"/>
      <c r="R35" s="1"/>
      <c r="S35" s="1"/>
      <c r="T35" s="1"/>
      <c r="U35" s="1"/>
      <c r="V35" s="1"/>
      <c r="W35" s="32">
        <f t="shared" si="1"/>
        <v>3.5000000000000002E-14</v>
      </c>
      <c r="X35" s="38"/>
      <c r="Y35" s="38"/>
      <c r="Z35" s="38"/>
      <c r="AA35" s="38"/>
      <c r="AB35" s="38"/>
    </row>
    <row r="36" spans="1:28" s="39" customFormat="1" ht="60" customHeight="1" x14ac:dyDescent="0.2">
      <c r="A36" s="34">
        <f t="shared" si="2"/>
        <v>3.5999999999999998E-14</v>
      </c>
      <c r="B36" s="36">
        <f t="shared" si="0"/>
        <v>31</v>
      </c>
      <c r="C36" s="37"/>
      <c r="D36" s="37"/>
      <c r="E36" s="20"/>
      <c r="F36" s="1"/>
      <c r="G36" s="3"/>
      <c r="H36" s="7"/>
      <c r="I36" s="8">
        <v>25000</v>
      </c>
      <c r="J36" s="3"/>
      <c r="K36" s="3"/>
      <c r="L36" s="1"/>
      <c r="M36" s="3"/>
      <c r="N36" s="10"/>
      <c r="O36" s="1"/>
      <c r="P36" s="1"/>
      <c r="Q36" s="1"/>
      <c r="R36" s="1"/>
      <c r="S36" s="1"/>
      <c r="T36" s="1"/>
      <c r="U36" s="1"/>
      <c r="V36" s="1"/>
      <c r="W36" s="32">
        <f t="shared" si="1"/>
        <v>3.5999999999999998E-14</v>
      </c>
      <c r="X36" s="38"/>
      <c r="Y36" s="38"/>
      <c r="Z36" s="38"/>
      <c r="AA36" s="38"/>
      <c r="AB36" s="38"/>
    </row>
    <row r="37" spans="1:28" s="39" customFormat="1" ht="60" customHeight="1" x14ac:dyDescent="0.2">
      <c r="A37" s="34">
        <f t="shared" si="2"/>
        <v>3.7E-14</v>
      </c>
      <c r="B37" s="36">
        <f t="shared" si="0"/>
        <v>32</v>
      </c>
      <c r="C37" s="37"/>
      <c r="D37" s="37"/>
      <c r="E37" s="20"/>
      <c r="F37" s="1"/>
      <c r="G37" s="3"/>
      <c r="H37" s="7"/>
      <c r="I37" s="8">
        <v>80000</v>
      </c>
      <c r="J37" s="3"/>
      <c r="K37" s="3"/>
      <c r="L37" s="1"/>
      <c r="M37" s="3"/>
      <c r="N37" s="10"/>
      <c r="O37" s="1"/>
      <c r="P37" s="1"/>
      <c r="Q37" s="1"/>
      <c r="R37" s="1"/>
      <c r="S37" s="1"/>
      <c r="T37" s="1"/>
      <c r="U37" s="1"/>
      <c r="V37" s="1"/>
      <c r="W37" s="32">
        <f t="shared" si="1"/>
        <v>3.7E-14</v>
      </c>
      <c r="X37" s="38"/>
      <c r="Y37" s="38"/>
      <c r="Z37" s="38"/>
      <c r="AA37" s="38"/>
      <c r="AB37" s="38"/>
    </row>
    <row r="38" spans="1:28" s="39" customFormat="1" ht="60" customHeight="1" x14ac:dyDescent="0.2">
      <c r="A38" s="34">
        <f t="shared" si="2"/>
        <v>3.8000000000000002E-14</v>
      </c>
      <c r="B38" s="36">
        <f t="shared" si="0"/>
        <v>33</v>
      </c>
      <c r="C38" s="37"/>
      <c r="D38" s="37"/>
      <c r="E38" s="20"/>
      <c r="F38" s="1"/>
      <c r="G38" s="3"/>
      <c r="H38" s="7"/>
      <c r="I38" s="8">
        <v>85000</v>
      </c>
      <c r="J38" s="3"/>
      <c r="K38" s="3"/>
      <c r="L38" s="1"/>
      <c r="M38" s="3"/>
      <c r="N38" s="10"/>
      <c r="O38" s="1"/>
      <c r="P38" s="1"/>
      <c r="Q38" s="1"/>
      <c r="R38" s="1"/>
      <c r="S38" s="1"/>
      <c r="T38" s="1"/>
      <c r="U38" s="1"/>
      <c r="V38" s="1"/>
      <c r="W38" s="32">
        <f t="shared" si="1"/>
        <v>3.8000000000000002E-14</v>
      </c>
      <c r="X38" s="38"/>
      <c r="Y38" s="38"/>
      <c r="Z38" s="38"/>
      <c r="AA38" s="38"/>
      <c r="AB38" s="38"/>
    </row>
    <row r="39" spans="1:28" s="39" customFormat="1" ht="60" customHeight="1" x14ac:dyDescent="0.2">
      <c r="A39" s="34">
        <f t="shared" si="2"/>
        <v>3.8999999999999998E-14</v>
      </c>
      <c r="B39" s="36">
        <f t="shared" si="0"/>
        <v>34</v>
      </c>
      <c r="C39" s="37"/>
      <c r="D39" s="37"/>
      <c r="E39" s="20"/>
      <c r="F39" s="1"/>
      <c r="G39" s="3"/>
      <c r="H39" s="7"/>
      <c r="I39" s="8">
        <v>40000</v>
      </c>
      <c r="J39" s="3"/>
      <c r="K39" s="3"/>
      <c r="L39" s="1"/>
      <c r="M39" s="3"/>
      <c r="N39" s="10"/>
      <c r="O39" s="1"/>
      <c r="P39" s="1"/>
      <c r="Q39" s="1"/>
      <c r="R39" s="1"/>
      <c r="S39" s="1"/>
      <c r="T39" s="1"/>
      <c r="U39" s="1"/>
      <c r="V39" s="1"/>
      <c r="W39" s="32">
        <f t="shared" si="1"/>
        <v>3.8999999999999998E-14</v>
      </c>
      <c r="X39" s="38"/>
      <c r="Y39" s="38"/>
      <c r="Z39" s="38"/>
      <c r="AA39" s="38"/>
      <c r="AB39" s="38"/>
    </row>
    <row r="40" spans="1:28" s="39" customFormat="1" ht="60" customHeight="1" x14ac:dyDescent="0.2">
      <c r="A40" s="34">
        <f t="shared" si="2"/>
        <v>4E-14</v>
      </c>
      <c r="B40" s="36">
        <f t="shared" si="0"/>
        <v>35</v>
      </c>
      <c r="C40" s="37"/>
      <c r="D40" s="37"/>
      <c r="E40" s="20"/>
      <c r="F40" s="1"/>
      <c r="G40" s="3"/>
      <c r="H40" s="7"/>
      <c r="I40" s="8">
        <v>330000</v>
      </c>
      <c r="J40" s="3"/>
      <c r="K40" s="3"/>
      <c r="L40" s="1"/>
      <c r="M40" s="3"/>
      <c r="N40" s="10"/>
      <c r="O40" s="1"/>
      <c r="P40" s="1"/>
      <c r="Q40" s="1"/>
      <c r="R40" s="1"/>
      <c r="S40" s="1"/>
      <c r="T40" s="1"/>
      <c r="U40" s="1"/>
      <c r="V40" s="1"/>
      <c r="W40" s="32">
        <f t="shared" si="1"/>
        <v>4E-14</v>
      </c>
      <c r="X40" s="38"/>
      <c r="Y40" s="38"/>
      <c r="Z40" s="38"/>
      <c r="AA40" s="38"/>
      <c r="AB40" s="38"/>
    </row>
    <row r="41" spans="1:28" s="39" customFormat="1" ht="60" customHeight="1" x14ac:dyDescent="0.2">
      <c r="A41" s="34">
        <f t="shared" si="2"/>
        <v>4.1000000000000002E-14</v>
      </c>
      <c r="B41" s="36">
        <f>ROW(41:41)-5</f>
        <v>36</v>
      </c>
      <c r="C41" s="37"/>
      <c r="D41" s="37"/>
      <c r="E41" s="20"/>
      <c r="F41" s="1"/>
      <c r="G41" s="3"/>
      <c r="H41" s="7"/>
      <c r="I41" s="8">
        <v>85069.31</v>
      </c>
      <c r="J41" s="3"/>
      <c r="K41" s="3"/>
      <c r="L41" s="1"/>
      <c r="M41" s="3"/>
      <c r="N41" s="10"/>
      <c r="O41" s="1"/>
      <c r="P41" s="1"/>
      <c r="Q41" s="1"/>
      <c r="R41" s="1"/>
      <c r="S41" s="1"/>
      <c r="T41" s="1"/>
      <c r="U41" s="1"/>
      <c r="V41" s="1"/>
      <c r="W41" s="32">
        <f t="shared" si="1"/>
        <v>4.1000000000000002E-14</v>
      </c>
      <c r="X41" s="38"/>
      <c r="Y41" s="38"/>
      <c r="Z41" s="38"/>
      <c r="AA41" s="38"/>
      <c r="AB41" s="38"/>
    </row>
    <row r="42" spans="1:28" s="39" customFormat="1" ht="60" customHeight="1" x14ac:dyDescent="0.2">
      <c r="A42" s="34">
        <f t="shared" si="2"/>
        <v>4.1999999999999998E-14</v>
      </c>
      <c r="B42" s="36">
        <f t="shared" si="0"/>
        <v>37</v>
      </c>
      <c r="C42" s="37"/>
      <c r="D42" s="37"/>
      <c r="E42" s="20"/>
      <c r="F42" s="1"/>
      <c r="G42" s="3"/>
      <c r="H42" s="7"/>
      <c r="I42" s="8">
        <v>56606.28</v>
      </c>
      <c r="J42" s="3"/>
      <c r="K42" s="3"/>
      <c r="L42" s="1"/>
      <c r="M42" s="3"/>
      <c r="N42" s="10"/>
      <c r="O42" s="1"/>
      <c r="P42" s="1"/>
      <c r="Q42" s="1"/>
      <c r="R42" s="1"/>
      <c r="S42" s="1"/>
      <c r="T42" s="1"/>
      <c r="U42" s="1"/>
      <c r="V42" s="1"/>
      <c r="W42" s="32">
        <f t="shared" si="1"/>
        <v>4.1999999999999998E-14</v>
      </c>
      <c r="X42" s="38"/>
      <c r="Y42" s="38"/>
      <c r="Z42" s="38"/>
      <c r="AA42" s="38"/>
      <c r="AB42" s="38"/>
    </row>
    <row r="43" spans="1:28" s="39" customFormat="1" ht="60" customHeight="1" x14ac:dyDescent="0.2">
      <c r="A43" s="34">
        <f t="shared" si="2"/>
        <v>4.3E-14</v>
      </c>
      <c r="B43" s="36">
        <f t="shared" si="0"/>
        <v>38</v>
      </c>
      <c r="C43" s="37"/>
      <c r="D43" s="37"/>
      <c r="E43" s="20"/>
      <c r="F43" s="1"/>
      <c r="G43" s="3"/>
      <c r="H43" s="7"/>
      <c r="I43" s="8"/>
      <c r="J43" s="3"/>
      <c r="K43" s="3"/>
      <c r="L43" s="1"/>
      <c r="M43" s="3"/>
      <c r="N43" s="10"/>
      <c r="O43" s="1"/>
      <c r="P43" s="1"/>
      <c r="Q43" s="1"/>
      <c r="R43" s="1"/>
      <c r="S43" s="1"/>
      <c r="T43" s="1"/>
      <c r="U43" s="1"/>
      <c r="V43" s="1"/>
      <c r="W43" s="32">
        <f t="shared" si="1"/>
        <v>4.3E-14</v>
      </c>
      <c r="X43" s="38"/>
      <c r="Y43" s="38"/>
      <c r="Z43" s="38"/>
      <c r="AA43" s="38"/>
      <c r="AB43" s="38"/>
    </row>
    <row r="44" spans="1:28" s="39" customFormat="1" ht="60" customHeight="1" x14ac:dyDescent="0.2">
      <c r="A44" s="34">
        <f t="shared" si="2"/>
        <v>4.4000000000000002E-14</v>
      </c>
      <c r="B44" s="36">
        <f t="shared" si="0"/>
        <v>39</v>
      </c>
      <c r="C44" s="37"/>
      <c r="D44" s="37"/>
      <c r="E44" s="20"/>
      <c r="F44" s="1"/>
      <c r="G44" s="3"/>
      <c r="H44" s="7"/>
      <c r="I44" s="8"/>
      <c r="J44" s="3"/>
      <c r="K44" s="3"/>
      <c r="L44" s="1"/>
      <c r="M44" s="3"/>
      <c r="N44" s="10"/>
      <c r="O44" s="1"/>
      <c r="P44" s="1"/>
      <c r="Q44" s="1"/>
      <c r="R44" s="1"/>
      <c r="S44" s="1"/>
      <c r="T44" s="1"/>
      <c r="U44" s="1"/>
      <c r="V44" s="1"/>
      <c r="W44" s="32">
        <f t="shared" si="1"/>
        <v>4.4000000000000002E-14</v>
      </c>
      <c r="X44" s="38"/>
      <c r="Y44" s="38"/>
      <c r="Z44" s="38"/>
      <c r="AA44" s="38"/>
      <c r="AB44" s="38"/>
    </row>
    <row r="45" spans="1:28" s="39" customFormat="1" ht="60" customHeight="1" x14ac:dyDescent="0.2">
      <c r="A45" s="34">
        <f t="shared" si="2"/>
        <v>4.4999999999999998E-14</v>
      </c>
      <c r="B45" s="36">
        <f t="shared" si="0"/>
        <v>40</v>
      </c>
      <c r="C45" s="37"/>
      <c r="D45" s="37"/>
      <c r="E45" s="20"/>
      <c r="F45" s="1"/>
      <c r="G45" s="3"/>
      <c r="H45" s="7"/>
      <c r="I45" s="8"/>
      <c r="J45" s="3"/>
      <c r="K45" s="3"/>
      <c r="L45" s="1"/>
      <c r="M45" s="3"/>
      <c r="N45" s="10"/>
      <c r="O45" s="1"/>
      <c r="P45" s="1"/>
      <c r="Q45" s="1"/>
      <c r="R45" s="1"/>
      <c r="S45" s="1"/>
      <c r="T45" s="1"/>
      <c r="U45" s="1"/>
      <c r="V45" s="1"/>
      <c r="W45" s="32">
        <f t="shared" si="1"/>
        <v>4.4999999999999998E-14</v>
      </c>
      <c r="X45" s="38"/>
      <c r="Y45" s="38"/>
      <c r="Z45" s="38"/>
      <c r="AA45" s="38"/>
      <c r="AB45" s="38"/>
    </row>
    <row r="46" spans="1:28" s="39" customFormat="1" ht="60" customHeight="1" x14ac:dyDescent="0.2">
      <c r="A46" s="34">
        <f t="shared" si="2"/>
        <v>4.6E-14</v>
      </c>
      <c r="B46" s="36">
        <f t="shared" si="0"/>
        <v>41</v>
      </c>
      <c r="C46" s="37"/>
      <c r="D46" s="37"/>
      <c r="E46" s="20"/>
      <c r="F46" s="1"/>
      <c r="G46" s="3"/>
      <c r="H46" s="7"/>
      <c r="I46" s="8"/>
      <c r="J46" s="3"/>
      <c r="K46" s="3"/>
      <c r="L46" s="1"/>
      <c r="M46" s="3"/>
      <c r="N46" s="10"/>
      <c r="O46" s="1"/>
      <c r="P46" s="1"/>
      <c r="Q46" s="1"/>
      <c r="R46" s="1"/>
      <c r="S46" s="1"/>
      <c r="T46" s="1"/>
      <c r="U46" s="1"/>
      <c r="V46" s="1"/>
      <c r="W46" s="32">
        <f t="shared" si="1"/>
        <v>4.6E-14</v>
      </c>
      <c r="X46" s="38"/>
      <c r="Y46" s="38"/>
      <c r="Z46" s="38"/>
      <c r="AA46" s="38"/>
      <c r="AB46" s="38"/>
    </row>
    <row r="47" spans="1:28" s="39" customFormat="1" ht="60" customHeight="1" x14ac:dyDescent="0.2">
      <c r="A47" s="34">
        <f t="shared" si="2"/>
        <v>4.7000000000000002E-14</v>
      </c>
      <c r="B47" s="36">
        <f t="shared" si="0"/>
        <v>42</v>
      </c>
      <c r="C47" s="37"/>
      <c r="D47" s="37"/>
      <c r="E47" s="20"/>
      <c r="F47" s="1"/>
      <c r="G47" s="3"/>
      <c r="H47" s="7"/>
      <c r="I47" s="8"/>
      <c r="J47" s="3"/>
      <c r="K47" s="3"/>
      <c r="L47" s="1"/>
      <c r="M47" s="3"/>
      <c r="N47" s="10"/>
      <c r="O47" s="1"/>
      <c r="P47" s="1"/>
      <c r="Q47" s="1"/>
      <c r="R47" s="1"/>
      <c r="S47" s="1"/>
      <c r="T47" s="1"/>
      <c r="U47" s="1"/>
      <c r="V47" s="1"/>
      <c r="W47" s="32">
        <f t="shared" si="1"/>
        <v>4.7000000000000002E-14</v>
      </c>
      <c r="X47" s="38"/>
      <c r="Y47" s="38"/>
      <c r="Z47" s="38"/>
      <c r="AA47" s="38"/>
      <c r="AB47" s="38"/>
    </row>
    <row r="48" spans="1:28" s="39" customFormat="1" ht="60" customHeight="1" x14ac:dyDescent="0.2">
      <c r="A48" s="34">
        <f t="shared" si="2"/>
        <v>4.7999999999999997E-14</v>
      </c>
      <c r="B48" s="36">
        <f t="shared" si="0"/>
        <v>43</v>
      </c>
      <c r="C48" s="37"/>
      <c r="D48" s="37"/>
      <c r="E48" s="20"/>
      <c r="F48" s="1"/>
      <c r="G48" s="3"/>
      <c r="H48" s="7"/>
      <c r="I48" s="8"/>
      <c r="J48" s="3"/>
      <c r="K48" s="3"/>
      <c r="L48" s="1"/>
      <c r="M48" s="3"/>
      <c r="N48" s="10"/>
      <c r="O48" s="1"/>
      <c r="P48" s="1"/>
      <c r="Q48" s="1"/>
      <c r="R48" s="1"/>
      <c r="S48" s="1"/>
      <c r="T48" s="1"/>
      <c r="U48" s="1"/>
      <c r="V48" s="1"/>
      <c r="W48" s="32">
        <f t="shared" si="1"/>
        <v>4.7999999999999997E-14</v>
      </c>
      <c r="X48" s="38"/>
      <c r="Y48" s="38"/>
      <c r="Z48" s="38"/>
      <c r="AA48" s="38"/>
      <c r="AB48" s="38"/>
    </row>
    <row r="49" spans="1:28" s="39" customFormat="1" ht="60" customHeight="1" x14ac:dyDescent="0.2">
      <c r="A49" s="34">
        <f t="shared" si="2"/>
        <v>4.8999999999999999E-14</v>
      </c>
      <c r="B49" s="36">
        <f t="shared" si="0"/>
        <v>44</v>
      </c>
      <c r="C49" s="37"/>
      <c r="D49" s="37"/>
      <c r="E49" s="20"/>
      <c r="F49" s="1"/>
      <c r="G49" s="3"/>
      <c r="H49" s="7"/>
      <c r="I49" s="8"/>
      <c r="J49" s="3"/>
      <c r="K49" s="3"/>
      <c r="L49" s="1"/>
      <c r="M49" s="3"/>
      <c r="N49" s="10"/>
      <c r="O49" s="1"/>
      <c r="P49" s="1"/>
      <c r="Q49" s="1"/>
      <c r="R49" s="1"/>
      <c r="S49" s="1"/>
      <c r="T49" s="1"/>
      <c r="U49" s="1"/>
      <c r="V49" s="1"/>
      <c r="W49" s="32">
        <f t="shared" si="1"/>
        <v>4.8999999999999999E-14</v>
      </c>
      <c r="X49" s="38"/>
      <c r="Y49" s="38"/>
      <c r="Z49" s="38"/>
      <c r="AA49" s="38"/>
      <c r="AB49" s="38"/>
    </row>
    <row r="50" spans="1:28" s="39" customFormat="1" ht="60" customHeight="1" x14ac:dyDescent="0.2">
      <c r="A50" s="34">
        <f t="shared" si="2"/>
        <v>5.0000000000000002E-14</v>
      </c>
      <c r="B50" s="36">
        <f t="shared" si="0"/>
        <v>45</v>
      </c>
      <c r="C50" s="37"/>
      <c r="D50" s="37"/>
      <c r="E50" s="20"/>
      <c r="F50" s="1"/>
      <c r="G50" s="3"/>
      <c r="H50" s="7"/>
      <c r="I50" s="8"/>
      <c r="J50" s="3"/>
      <c r="K50" s="3"/>
      <c r="L50" s="1"/>
      <c r="M50" s="3"/>
      <c r="N50" s="10"/>
      <c r="O50" s="1"/>
      <c r="P50" s="1"/>
      <c r="Q50" s="1"/>
      <c r="R50" s="1"/>
      <c r="S50" s="1"/>
      <c r="T50" s="1"/>
      <c r="U50" s="1"/>
      <c r="V50" s="1"/>
      <c r="W50" s="32">
        <f t="shared" si="1"/>
        <v>5.0000000000000002E-14</v>
      </c>
      <c r="X50" s="38"/>
      <c r="Y50" s="38"/>
      <c r="Z50" s="38"/>
      <c r="AA50" s="38"/>
      <c r="AB50" s="38"/>
    </row>
    <row r="51" spans="1:28" s="39" customFormat="1" ht="60" customHeight="1" x14ac:dyDescent="0.2">
      <c r="A51" s="34">
        <f t="shared" si="2"/>
        <v>5.0999999999999997E-14</v>
      </c>
      <c r="B51" s="36">
        <f t="shared" si="0"/>
        <v>46</v>
      </c>
      <c r="C51" s="37"/>
      <c r="D51" s="37"/>
      <c r="E51" s="20"/>
      <c r="F51" s="1"/>
      <c r="G51" s="3"/>
      <c r="H51" s="7"/>
      <c r="I51" s="8"/>
      <c r="J51" s="3"/>
      <c r="K51" s="3"/>
      <c r="L51" s="1"/>
      <c r="M51" s="3"/>
      <c r="N51" s="10"/>
      <c r="O51" s="1"/>
      <c r="P51" s="1"/>
      <c r="Q51" s="1"/>
      <c r="R51" s="1"/>
      <c r="S51" s="1"/>
      <c r="T51" s="1"/>
      <c r="U51" s="1"/>
      <c r="V51" s="1"/>
      <c r="W51" s="32">
        <f t="shared" si="1"/>
        <v>5.0999999999999997E-14</v>
      </c>
      <c r="X51" s="38"/>
      <c r="Y51" s="38"/>
      <c r="Z51" s="38"/>
      <c r="AA51" s="38"/>
      <c r="AB51" s="38"/>
    </row>
    <row r="52" spans="1:28" s="39" customFormat="1" ht="60" customHeight="1" x14ac:dyDescent="0.2">
      <c r="A52" s="34">
        <f t="shared" si="2"/>
        <v>5.1999999999999999E-14</v>
      </c>
      <c r="B52" s="36">
        <f t="shared" si="0"/>
        <v>47</v>
      </c>
      <c r="C52" s="37"/>
      <c r="D52" s="37"/>
      <c r="E52" s="20"/>
      <c r="F52" s="1"/>
      <c r="G52" s="3"/>
      <c r="H52" s="7"/>
      <c r="I52" s="8"/>
      <c r="J52" s="3"/>
      <c r="K52" s="3"/>
      <c r="L52" s="1"/>
      <c r="M52" s="3"/>
      <c r="N52" s="10"/>
      <c r="O52" s="1"/>
      <c r="P52" s="1"/>
      <c r="Q52" s="1"/>
      <c r="R52" s="1"/>
      <c r="S52" s="1"/>
      <c r="T52" s="1"/>
      <c r="U52" s="1"/>
      <c r="V52" s="1"/>
      <c r="W52" s="32">
        <f t="shared" si="1"/>
        <v>5.1999999999999999E-14</v>
      </c>
      <c r="X52" s="38"/>
      <c r="Y52" s="38"/>
      <c r="Z52" s="38"/>
      <c r="AA52" s="38"/>
      <c r="AB52" s="38"/>
    </row>
    <row r="53" spans="1:28" s="39" customFormat="1" ht="60" customHeight="1" x14ac:dyDescent="0.2">
      <c r="A53" s="34">
        <f t="shared" si="2"/>
        <v>5.3000000000000001E-14</v>
      </c>
      <c r="B53" s="36">
        <f t="shared" si="0"/>
        <v>48</v>
      </c>
      <c r="C53" s="37"/>
      <c r="D53" s="37"/>
      <c r="E53" s="20"/>
      <c r="F53" s="1"/>
      <c r="G53" s="3"/>
      <c r="H53" s="7"/>
      <c r="I53" s="8"/>
      <c r="J53" s="3"/>
      <c r="K53" s="3"/>
      <c r="L53" s="1"/>
      <c r="M53" s="3"/>
      <c r="N53" s="10"/>
      <c r="O53" s="1"/>
      <c r="P53" s="1"/>
      <c r="Q53" s="1"/>
      <c r="R53" s="1"/>
      <c r="S53" s="1"/>
      <c r="T53" s="1"/>
      <c r="U53" s="1"/>
      <c r="V53" s="1"/>
      <c r="W53" s="32">
        <f t="shared" si="1"/>
        <v>5.3000000000000001E-14</v>
      </c>
      <c r="X53" s="38"/>
      <c r="Y53" s="38"/>
      <c r="Z53" s="38"/>
      <c r="AA53" s="38"/>
      <c r="AB53" s="38"/>
    </row>
    <row r="54" spans="1:28" s="39" customFormat="1" ht="60" customHeight="1" x14ac:dyDescent="0.2">
      <c r="A54" s="34">
        <f t="shared" si="2"/>
        <v>5.3999999999999997E-14</v>
      </c>
      <c r="B54" s="36">
        <f t="shared" si="0"/>
        <v>49</v>
      </c>
      <c r="C54" s="37"/>
      <c r="D54" s="37"/>
      <c r="E54" s="20"/>
      <c r="F54" s="1"/>
      <c r="G54" s="3"/>
      <c r="H54" s="7"/>
      <c r="I54" s="8"/>
      <c r="J54" s="3"/>
      <c r="K54" s="3"/>
      <c r="L54" s="1"/>
      <c r="M54" s="3"/>
      <c r="N54" s="10"/>
      <c r="O54" s="1"/>
      <c r="P54" s="1"/>
      <c r="Q54" s="1"/>
      <c r="R54" s="1"/>
      <c r="S54" s="1"/>
      <c r="T54" s="1"/>
      <c r="U54" s="1"/>
      <c r="V54" s="1"/>
      <c r="W54" s="32">
        <f t="shared" si="1"/>
        <v>5.3999999999999997E-14</v>
      </c>
      <c r="X54" s="38"/>
      <c r="Y54" s="38"/>
      <c r="Z54" s="38"/>
      <c r="AA54" s="38"/>
      <c r="AB54" s="38"/>
    </row>
    <row r="55" spans="1:28" s="39" customFormat="1" ht="60" customHeight="1" x14ac:dyDescent="0.2">
      <c r="A55" s="34">
        <f t="shared" si="2"/>
        <v>5.4999999999999999E-14</v>
      </c>
      <c r="B55" s="36">
        <f t="shared" si="0"/>
        <v>50</v>
      </c>
      <c r="C55" s="37"/>
      <c r="D55" s="37"/>
      <c r="E55" s="20"/>
      <c r="F55" s="1"/>
      <c r="G55" s="3"/>
      <c r="H55" s="7"/>
      <c r="I55" s="8"/>
      <c r="J55" s="3"/>
      <c r="K55" s="3"/>
      <c r="L55" s="1"/>
      <c r="M55" s="3"/>
      <c r="N55" s="10"/>
      <c r="O55" s="1"/>
      <c r="P55" s="1"/>
      <c r="Q55" s="1"/>
      <c r="R55" s="1"/>
      <c r="S55" s="1"/>
      <c r="T55" s="1"/>
      <c r="U55" s="1"/>
      <c r="V55" s="1"/>
      <c r="W55" s="32">
        <f t="shared" si="1"/>
        <v>5.4999999999999999E-14</v>
      </c>
      <c r="X55" s="38"/>
      <c r="Y55" s="38"/>
      <c r="Z55" s="38"/>
      <c r="AA55" s="38"/>
      <c r="AB55" s="38"/>
    </row>
    <row r="56" spans="1:28" s="39" customFormat="1" ht="60" customHeight="1" x14ac:dyDescent="0.2">
      <c r="A56" s="34">
        <f t="shared" si="2"/>
        <v>5.6000000000000001E-14</v>
      </c>
      <c r="B56" s="36">
        <f t="shared" si="0"/>
        <v>51</v>
      </c>
      <c r="C56" s="37"/>
      <c r="D56" s="37"/>
      <c r="E56" s="20"/>
      <c r="F56" s="1"/>
      <c r="G56" s="3"/>
      <c r="H56" s="7"/>
      <c r="I56" s="8"/>
      <c r="J56" s="3"/>
      <c r="K56" s="3"/>
      <c r="L56" s="1"/>
      <c r="M56" s="3"/>
      <c r="N56" s="10"/>
      <c r="O56" s="1"/>
      <c r="P56" s="1"/>
      <c r="Q56" s="1"/>
      <c r="R56" s="1"/>
      <c r="S56" s="1"/>
      <c r="T56" s="1"/>
      <c r="U56" s="1"/>
      <c r="V56" s="1"/>
      <c r="W56" s="32">
        <f t="shared" si="1"/>
        <v>5.6000000000000001E-14</v>
      </c>
      <c r="X56" s="38"/>
      <c r="Y56" s="38"/>
      <c r="Z56" s="38"/>
      <c r="AA56" s="38"/>
      <c r="AB56" s="38"/>
    </row>
    <row r="57" spans="1:28" s="39" customFormat="1" ht="60" customHeight="1" x14ac:dyDescent="0.2">
      <c r="A57" s="34">
        <f t="shared" si="2"/>
        <v>5.6999999999999997E-14</v>
      </c>
      <c r="B57" s="36">
        <f t="shared" si="0"/>
        <v>52</v>
      </c>
      <c r="C57" s="37"/>
      <c r="D57" s="37"/>
      <c r="E57" s="20"/>
      <c r="F57" s="1"/>
      <c r="G57" s="3"/>
      <c r="H57" s="7"/>
      <c r="I57" s="8"/>
      <c r="J57" s="3"/>
      <c r="K57" s="3"/>
      <c r="L57" s="1"/>
      <c r="M57" s="3"/>
      <c r="N57" s="10"/>
      <c r="O57" s="1"/>
      <c r="P57" s="1"/>
      <c r="Q57" s="1"/>
      <c r="R57" s="1"/>
      <c r="S57" s="1"/>
      <c r="T57" s="1"/>
      <c r="U57" s="1"/>
      <c r="V57" s="1"/>
      <c r="W57" s="32">
        <f t="shared" si="1"/>
        <v>5.6999999999999997E-14</v>
      </c>
      <c r="X57" s="38"/>
      <c r="Y57" s="38"/>
      <c r="Z57" s="38"/>
      <c r="AA57" s="38"/>
      <c r="AB57" s="38"/>
    </row>
    <row r="58" spans="1:28" s="39" customFormat="1" ht="60" customHeight="1" x14ac:dyDescent="0.2">
      <c r="A58" s="34">
        <f t="shared" si="2"/>
        <v>5.8000000000000005E-14</v>
      </c>
      <c r="B58" s="36">
        <f t="shared" si="0"/>
        <v>53</v>
      </c>
      <c r="C58" s="37"/>
      <c r="D58" s="37"/>
      <c r="E58" s="20"/>
      <c r="F58" s="1"/>
      <c r="G58" s="3"/>
      <c r="H58" s="7"/>
      <c r="I58" s="8"/>
      <c r="J58" s="3"/>
      <c r="K58" s="3"/>
      <c r="L58" s="1"/>
      <c r="M58" s="3"/>
      <c r="N58" s="10"/>
      <c r="O58" s="1"/>
      <c r="P58" s="1"/>
      <c r="Q58" s="1"/>
      <c r="R58" s="1"/>
      <c r="S58" s="1"/>
      <c r="T58" s="1"/>
      <c r="U58" s="1"/>
      <c r="V58" s="1"/>
      <c r="W58" s="32">
        <f t="shared" si="1"/>
        <v>5.8000000000000005E-14</v>
      </c>
      <c r="X58" s="38"/>
      <c r="Y58" s="38"/>
      <c r="Z58" s="38"/>
      <c r="AA58" s="38"/>
      <c r="AB58" s="38"/>
    </row>
    <row r="59" spans="1:28" s="39" customFormat="1" ht="60" customHeight="1" x14ac:dyDescent="0.2">
      <c r="A59" s="34">
        <f t="shared" si="2"/>
        <v>5.9000000000000001E-14</v>
      </c>
      <c r="B59" s="36">
        <f t="shared" si="0"/>
        <v>54</v>
      </c>
      <c r="C59" s="37"/>
      <c r="D59" s="37"/>
      <c r="E59" s="20"/>
      <c r="F59" s="1"/>
      <c r="G59" s="3"/>
      <c r="H59" s="7"/>
      <c r="I59" s="8"/>
      <c r="J59" s="3"/>
      <c r="K59" s="3"/>
      <c r="L59" s="1"/>
      <c r="M59" s="3"/>
      <c r="N59" s="10"/>
      <c r="O59" s="1"/>
      <c r="P59" s="1"/>
      <c r="Q59" s="1"/>
      <c r="R59" s="1"/>
      <c r="S59" s="1"/>
      <c r="T59" s="1"/>
      <c r="U59" s="1"/>
      <c r="V59" s="1"/>
      <c r="W59" s="32">
        <f t="shared" si="1"/>
        <v>5.9000000000000001E-14</v>
      </c>
      <c r="X59" s="38"/>
      <c r="Y59" s="38"/>
      <c r="Z59" s="38"/>
      <c r="AA59" s="38"/>
      <c r="AB59" s="38"/>
    </row>
    <row r="60" spans="1:28" s="39" customFormat="1" ht="60" customHeight="1" x14ac:dyDescent="0.2">
      <c r="A60" s="34">
        <f t="shared" si="2"/>
        <v>5.9999999999999997E-14</v>
      </c>
      <c r="B60" s="36">
        <f t="shared" si="0"/>
        <v>55</v>
      </c>
      <c r="C60" s="37"/>
      <c r="D60" s="37"/>
      <c r="E60" s="20"/>
      <c r="F60" s="1"/>
      <c r="G60" s="3"/>
      <c r="H60" s="7"/>
      <c r="I60" s="8"/>
      <c r="J60" s="3"/>
      <c r="K60" s="3"/>
      <c r="L60" s="1"/>
      <c r="M60" s="3"/>
      <c r="N60" s="10"/>
      <c r="O60" s="1"/>
      <c r="P60" s="1"/>
      <c r="Q60" s="1"/>
      <c r="R60" s="1"/>
      <c r="S60" s="1"/>
      <c r="T60" s="1"/>
      <c r="U60" s="1"/>
      <c r="V60" s="1"/>
      <c r="W60" s="32">
        <f t="shared" si="1"/>
        <v>5.9999999999999997E-14</v>
      </c>
      <c r="X60" s="38"/>
      <c r="Y60" s="38"/>
      <c r="Z60" s="38"/>
      <c r="AA60" s="38"/>
      <c r="AB60" s="38"/>
    </row>
    <row r="61" spans="1:28" s="39" customFormat="1" ht="60" customHeight="1" x14ac:dyDescent="0.2">
      <c r="A61" s="34">
        <f t="shared" si="2"/>
        <v>6.1000000000000005E-14</v>
      </c>
      <c r="B61" s="36">
        <f t="shared" si="0"/>
        <v>56</v>
      </c>
      <c r="C61" s="37"/>
      <c r="D61" s="37"/>
      <c r="E61" s="20"/>
      <c r="F61" s="1"/>
      <c r="G61" s="3"/>
      <c r="H61" s="7"/>
      <c r="I61" s="8"/>
      <c r="J61" s="3"/>
      <c r="K61" s="3"/>
      <c r="L61" s="1"/>
      <c r="M61" s="3"/>
      <c r="N61" s="10"/>
      <c r="O61" s="1"/>
      <c r="P61" s="1"/>
      <c r="Q61" s="1"/>
      <c r="R61" s="1"/>
      <c r="S61" s="1"/>
      <c r="T61" s="1"/>
      <c r="U61" s="1"/>
      <c r="V61" s="1"/>
      <c r="W61" s="32">
        <f t="shared" si="1"/>
        <v>6.1000000000000005E-14</v>
      </c>
      <c r="X61" s="38"/>
      <c r="Y61" s="38"/>
      <c r="Z61" s="38"/>
      <c r="AA61" s="38"/>
      <c r="AB61" s="38"/>
    </row>
    <row r="62" spans="1:28" s="39" customFormat="1" ht="60" customHeight="1" x14ac:dyDescent="0.2">
      <c r="A62" s="34">
        <f t="shared" si="2"/>
        <v>6.2000000000000001E-14</v>
      </c>
      <c r="B62" s="36">
        <f t="shared" si="0"/>
        <v>57</v>
      </c>
      <c r="C62" s="37"/>
      <c r="D62" s="37"/>
      <c r="E62" s="20"/>
      <c r="F62" s="1"/>
      <c r="G62" s="3"/>
      <c r="H62" s="7"/>
      <c r="I62" s="8"/>
      <c r="J62" s="3"/>
      <c r="K62" s="3"/>
      <c r="L62" s="1"/>
      <c r="M62" s="3"/>
      <c r="N62" s="10"/>
      <c r="O62" s="1"/>
      <c r="P62" s="1"/>
      <c r="Q62" s="1"/>
      <c r="R62" s="1"/>
      <c r="S62" s="1"/>
      <c r="T62" s="1"/>
      <c r="U62" s="1"/>
      <c r="V62" s="1"/>
      <c r="W62" s="32">
        <f t="shared" si="1"/>
        <v>6.2000000000000001E-14</v>
      </c>
      <c r="X62" s="38"/>
      <c r="Y62" s="38"/>
      <c r="Z62" s="38"/>
      <c r="AA62" s="38"/>
      <c r="AB62" s="38"/>
    </row>
    <row r="63" spans="1:28" s="39" customFormat="1" ht="60" customHeight="1" x14ac:dyDescent="0.2">
      <c r="A63" s="34">
        <f t="shared" si="2"/>
        <v>6.2999999999999997E-14</v>
      </c>
      <c r="B63" s="36">
        <f t="shared" si="0"/>
        <v>58</v>
      </c>
      <c r="C63" s="37"/>
      <c r="D63" s="37"/>
      <c r="E63" s="20"/>
      <c r="F63" s="1"/>
      <c r="G63" s="3"/>
      <c r="H63" s="7"/>
      <c r="I63" s="8"/>
      <c r="J63" s="3"/>
      <c r="K63" s="3"/>
      <c r="L63" s="1"/>
      <c r="M63" s="3"/>
      <c r="N63" s="10"/>
      <c r="O63" s="1"/>
      <c r="P63" s="1"/>
      <c r="Q63" s="1"/>
      <c r="R63" s="1"/>
      <c r="S63" s="1"/>
      <c r="T63" s="1"/>
      <c r="U63" s="1"/>
      <c r="V63" s="1"/>
      <c r="W63" s="32">
        <f t="shared" si="1"/>
        <v>6.2999999999999997E-14</v>
      </c>
      <c r="X63" s="38"/>
      <c r="Y63" s="38"/>
      <c r="Z63" s="38"/>
      <c r="AA63" s="38"/>
      <c r="AB63" s="38"/>
    </row>
    <row r="64" spans="1:28" s="39" customFormat="1" ht="60" customHeight="1" x14ac:dyDescent="0.2">
      <c r="A64" s="34">
        <f t="shared" si="2"/>
        <v>6.4000000000000005E-14</v>
      </c>
      <c r="B64" s="36">
        <f t="shared" si="0"/>
        <v>59</v>
      </c>
      <c r="C64" s="37"/>
      <c r="D64" s="37"/>
      <c r="E64" s="20"/>
      <c r="F64" s="1"/>
      <c r="G64" s="3"/>
      <c r="H64" s="7"/>
      <c r="I64" s="8"/>
      <c r="J64" s="3"/>
      <c r="K64" s="3"/>
      <c r="L64" s="1"/>
      <c r="M64" s="3"/>
      <c r="N64" s="10"/>
      <c r="O64" s="1"/>
      <c r="P64" s="1"/>
      <c r="Q64" s="1"/>
      <c r="R64" s="1"/>
      <c r="S64" s="1"/>
      <c r="T64" s="1"/>
      <c r="U64" s="1"/>
      <c r="V64" s="1"/>
      <c r="W64" s="32">
        <f t="shared" si="1"/>
        <v>6.4000000000000005E-14</v>
      </c>
      <c r="X64" s="38"/>
      <c r="Y64" s="38"/>
      <c r="Z64" s="38"/>
      <c r="AA64" s="38"/>
      <c r="AB64" s="38"/>
    </row>
    <row r="65" spans="1:28" s="39" customFormat="1" ht="60" customHeight="1" x14ac:dyDescent="0.2">
      <c r="A65" s="34">
        <f t="shared" si="2"/>
        <v>6.5000000000000001E-14</v>
      </c>
      <c r="B65" s="36">
        <f t="shared" si="0"/>
        <v>60</v>
      </c>
      <c r="C65" s="37"/>
      <c r="D65" s="37"/>
      <c r="E65" s="20"/>
      <c r="F65" s="1"/>
      <c r="G65" s="3"/>
      <c r="H65" s="7"/>
      <c r="I65" s="8"/>
      <c r="J65" s="3"/>
      <c r="K65" s="3"/>
      <c r="L65" s="1"/>
      <c r="M65" s="3"/>
      <c r="N65" s="10"/>
      <c r="O65" s="1"/>
      <c r="P65" s="1"/>
      <c r="Q65" s="1"/>
      <c r="R65" s="1"/>
      <c r="S65" s="1"/>
      <c r="T65" s="1"/>
      <c r="U65" s="1"/>
      <c r="V65" s="1"/>
      <c r="W65" s="32">
        <f t="shared" si="1"/>
        <v>6.5000000000000001E-14</v>
      </c>
      <c r="X65" s="38"/>
      <c r="Y65" s="38"/>
      <c r="Z65" s="38"/>
      <c r="AA65" s="38"/>
      <c r="AB65" s="38"/>
    </row>
    <row r="66" spans="1:28" s="39" customFormat="1" ht="60" customHeight="1" x14ac:dyDescent="0.2">
      <c r="A66" s="34">
        <f t="shared" si="2"/>
        <v>6.5999999999999996E-14</v>
      </c>
      <c r="B66" s="36">
        <f t="shared" si="0"/>
        <v>61</v>
      </c>
      <c r="C66" s="37"/>
      <c r="D66" s="37"/>
      <c r="E66" s="20"/>
      <c r="F66" s="1"/>
      <c r="G66" s="3"/>
      <c r="H66" s="7"/>
      <c r="I66" s="8"/>
      <c r="J66" s="3"/>
      <c r="K66" s="3"/>
      <c r="L66" s="1"/>
      <c r="M66" s="3"/>
      <c r="N66" s="10"/>
      <c r="O66" s="1"/>
      <c r="P66" s="1"/>
      <c r="Q66" s="1"/>
      <c r="R66" s="1"/>
      <c r="S66" s="1"/>
      <c r="T66" s="1"/>
      <c r="U66" s="1"/>
      <c r="V66" s="1"/>
      <c r="W66" s="32">
        <f t="shared" si="1"/>
        <v>6.5999999999999996E-14</v>
      </c>
      <c r="X66" s="38"/>
      <c r="Y66" s="38"/>
      <c r="Z66" s="38"/>
      <c r="AA66" s="38"/>
      <c r="AB66" s="38"/>
    </row>
    <row r="67" spans="1:28" s="39" customFormat="1" ht="60" customHeight="1" x14ac:dyDescent="0.2">
      <c r="A67" s="34">
        <f t="shared" si="2"/>
        <v>6.7000000000000005E-14</v>
      </c>
      <c r="B67" s="36">
        <f t="shared" si="0"/>
        <v>62</v>
      </c>
      <c r="C67" s="37"/>
      <c r="D67" s="37"/>
      <c r="E67" s="20"/>
      <c r="F67" s="1"/>
      <c r="G67" s="3"/>
      <c r="H67" s="7"/>
      <c r="I67" s="8"/>
      <c r="J67" s="3"/>
      <c r="K67" s="3"/>
      <c r="L67" s="1"/>
      <c r="M67" s="3"/>
      <c r="N67" s="10"/>
      <c r="O67" s="1"/>
      <c r="P67" s="1"/>
      <c r="Q67" s="1"/>
      <c r="R67" s="1"/>
      <c r="S67" s="1"/>
      <c r="T67" s="1"/>
      <c r="U67" s="1"/>
      <c r="V67" s="1"/>
      <c r="W67" s="32">
        <f t="shared" si="1"/>
        <v>6.7000000000000005E-14</v>
      </c>
      <c r="X67" s="38"/>
      <c r="Y67" s="38"/>
      <c r="Z67" s="38"/>
      <c r="AA67" s="38"/>
      <c r="AB67" s="38"/>
    </row>
    <row r="68" spans="1:28" s="39" customFormat="1" ht="60" customHeight="1" x14ac:dyDescent="0.2">
      <c r="A68" s="34">
        <f t="shared" si="2"/>
        <v>6.8000000000000001E-14</v>
      </c>
      <c r="B68" s="36">
        <f t="shared" si="0"/>
        <v>63</v>
      </c>
      <c r="C68" s="37"/>
      <c r="D68" s="37"/>
      <c r="E68" s="20"/>
      <c r="F68" s="1"/>
      <c r="G68" s="3"/>
      <c r="H68" s="7"/>
      <c r="I68" s="8"/>
      <c r="J68" s="3"/>
      <c r="K68" s="3"/>
      <c r="L68" s="1"/>
      <c r="M68" s="3"/>
      <c r="N68" s="10"/>
      <c r="O68" s="1"/>
      <c r="P68" s="1"/>
      <c r="Q68" s="1"/>
      <c r="R68" s="1"/>
      <c r="S68" s="1"/>
      <c r="T68" s="1"/>
      <c r="U68" s="1"/>
      <c r="V68" s="1"/>
      <c r="W68" s="32">
        <f t="shared" si="1"/>
        <v>6.8000000000000001E-14</v>
      </c>
      <c r="X68" s="38"/>
      <c r="Y68" s="38"/>
      <c r="Z68" s="38"/>
      <c r="AA68" s="38"/>
      <c r="AB68" s="38"/>
    </row>
    <row r="69" spans="1:28" s="39" customFormat="1" ht="60" customHeight="1" x14ac:dyDescent="0.2">
      <c r="A69" s="34">
        <f t="shared" si="2"/>
        <v>6.8999999999999996E-14</v>
      </c>
      <c r="B69" s="36">
        <f t="shared" si="0"/>
        <v>64</v>
      </c>
      <c r="C69" s="37"/>
      <c r="D69" s="37"/>
      <c r="E69" s="20"/>
      <c r="F69" s="1"/>
      <c r="G69" s="3"/>
      <c r="H69" s="7"/>
      <c r="I69" s="8"/>
      <c r="J69" s="3"/>
      <c r="K69" s="3"/>
      <c r="L69" s="1"/>
      <c r="M69" s="3"/>
      <c r="N69" s="10"/>
      <c r="O69" s="1"/>
      <c r="P69" s="1"/>
      <c r="Q69" s="1"/>
      <c r="R69" s="1"/>
      <c r="S69" s="1"/>
      <c r="T69" s="1"/>
      <c r="U69" s="1"/>
      <c r="V69" s="1"/>
      <c r="W69" s="32">
        <f t="shared" si="1"/>
        <v>6.8999999999999996E-14</v>
      </c>
      <c r="X69" s="38"/>
      <c r="Y69" s="38"/>
      <c r="Z69" s="38"/>
      <c r="AA69" s="38"/>
      <c r="AB69" s="38"/>
    </row>
    <row r="70" spans="1:28" s="39" customFormat="1" ht="60" customHeight="1" x14ac:dyDescent="0.2">
      <c r="A70" s="34">
        <f t="shared" si="2"/>
        <v>7.0000000000000005E-14</v>
      </c>
      <c r="B70" s="36">
        <f t="shared" ref="B70:B133" si="4">ROW(70:70)-5</f>
        <v>65</v>
      </c>
      <c r="C70" s="37"/>
      <c r="D70" s="37"/>
      <c r="E70" s="20"/>
      <c r="F70" s="1"/>
      <c r="G70" s="3"/>
      <c r="H70" s="7"/>
      <c r="I70" s="8"/>
      <c r="J70" s="3"/>
      <c r="K70" s="3"/>
      <c r="L70" s="1"/>
      <c r="M70" s="3"/>
      <c r="N70" s="10"/>
      <c r="O70" s="1"/>
      <c r="P70" s="1"/>
      <c r="Q70" s="1"/>
      <c r="R70" s="1"/>
      <c r="S70" s="1"/>
      <c r="T70" s="1"/>
      <c r="U70" s="1"/>
      <c r="V70" s="1"/>
      <c r="W70" s="32">
        <f t="shared" si="1"/>
        <v>7.0000000000000005E-14</v>
      </c>
      <c r="X70" s="38"/>
      <c r="Y70" s="38"/>
      <c r="Z70" s="38"/>
      <c r="AA70" s="38"/>
      <c r="AB70" s="38"/>
    </row>
    <row r="71" spans="1:28" s="39" customFormat="1" ht="60" customHeight="1" x14ac:dyDescent="0.2">
      <c r="A71" s="34">
        <f t="shared" si="2"/>
        <v>7.1E-14</v>
      </c>
      <c r="B71" s="36">
        <f t="shared" si="4"/>
        <v>66</v>
      </c>
      <c r="C71" s="37"/>
      <c r="D71" s="37"/>
      <c r="E71" s="20"/>
      <c r="F71" s="1"/>
      <c r="G71" s="3"/>
      <c r="H71" s="7"/>
      <c r="I71" s="8"/>
      <c r="J71" s="3"/>
      <c r="K71" s="3"/>
      <c r="L71" s="1"/>
      <c r="M71" s="3"/>
      <c r="N71" s="10"/>
      <c r="O71" s="1"/>
      <c r="P71" s="1"/>
      <c r="Q71" s="1"/>
      <c r="R71" s="1"/>
      <c r="S71" s="1"/>
      <c r="T71" s="1"/>
      <c r="U71" s="1"/>
      <c r="V71" s="1"/>
      <c r="W71" s="32">
        <f t="shared" ref="W71:W134" si="5">IF(OR(D71&lt;&gt;0,C71&lt;&gt;0),((F71*$F$2+G71*$G$2+SUMIF(J71:M71,"x",$J$2:$M$2))+($N$2*N71)+SUMIF(V71:V71,"x",$V$2:$V$2)+SUMIF(O71:U71,"x",$O$2:$U$2)+ROW(B71)/10000),((F71*$F$2+G71*$G$2+SUMIF(J71:M71,"x",$J$2:$M$2))+($N$2*N71)+SUMIF(V71:V71,"x",$V$2:$V$2)+SUMIF(O71:U71,"x",$O$2:$U$2)+ROW(B71)/1000000000000000))</f>
        <v>7.1E-14</v>
      </c>
      <c r="X71" s="38"/>
      <c r="Y71" s="38"/>
      <c r="Z71" s="38"/>
      <c r="AA71" s="38"/>
      <c r="AB71" s="38"/>
    </row>
    <row r="72" spans="1:28" s="39" customFormat="1" ht="60" customHeight="1" x14ac:dyDescent="0.2">
      <c r="A72" s="34">
        <f t="shared" ref="A72:A135" si="6">W72</f>
        <v>7.1999999999999996E-14</v>
      </c>
      <c r="B72" s="36">
        <f t="shared" si="4"/>
        <v>67</v>
      </c>
      <c r="C72" s="37"/>
      <c r="D72" s="37"/>
      <c r="E72" s="20"/>
      <c r="F72" s="1"/>
      <c r="G72" s="3"/>
      <c r="H72" s="7"/>
      <c r="I72" s="8"/>
      <c r="J72" s="3"/>
      <c r="K72" s="3"/>
      <c r="L72" s="1"/>
      <c r="M72" s="3"/>
      <c r="N72" s="10"/>
      <c r="O72" s="1"/>
      <c r="P72" s="1"/>
      <c r="Q72" s="1"/>
      <c r="R72" s="1"/>
      <c r="S72" s="1"/>
      <c r="T72" s="1"/>
      <c r="U72" s="1"/>
      <c r="V72" s="1"/>
      <c r="W72" s="32">
        <f t="shared" si="5"/>
        <v>7.1999999999999996E-14</v>
      </c>
      <c r="X72" s="38"/>
      <c r="Y72" s="38"/>
      <c r="Z72" s="38"/>
      <c r="AA72" s="38"/>
      <c r="AB72" s="38"/>
    </row>
    <row r="73" spans="1:28" s="39" customFormat="1" ht="60" customHeight="1" x14ac:dyDescent="0.2">
      <c r="A73" s="34">
        <f t="shared" si="6"/>
        <v>7.3000000000000004E-14</v>
      </c>
      <c r="B73" s="36">
        <f t="shared" si="4"/>
        <v>68</v>
      </c>
      <c r="C73" s="37"/>
      <c r="D73" s="37"/>
      <c r="E73" s="20"/>
      <c r="F73" s="1"/>
      <c r="G73" s="3"/>
      <c r="H73" s="7"/>
      <c r="I73" s="8"/>
      <c r="J73" s="3"/>
      <c r="K73" s="3"/>
      <c r="L73" s="1"/>
      <c r="M73" s="3"/>
      <c r="N73" s="10"/>
      <c r="O73" s="1"/>
      <c r="P73" s="1"/>
      <c r="Q73" s="1"/>
      <c r="R73" s="1"/>
      <c r="S73" s="1"/>
      <c r="T73" s="1"/>
      <c r="U73" s="1"/>
      <c r="V73" s="1"/>
      <c r="W73" s="32">
        <f t="shared" si="5"/>
        <v>7.3000000000000004E-14</v>
      </c>
      <c r="X73" s="38"/>
      <c r="Y73" s="38"/>
      <c r="Z73" s="38"/>
      <c r="AA73" s="38"/>
      <c r="AB73" s="38"/>
    </row>
    <row r="74" spans="1:28" s="39" customFormat="1" ht="60" customHeight="1" x14ac:dyDescent="0.2">
      <c r="A74" s="34">
        <f t="shared" si="6"/>
        <v>7.4E-14</v>
      </c>
      <c r="B74" s="36">
        <f t="shared" si="4"/>
        <v>69</v>
      </c>
      <c r="C74" s="37"/>
      <c r="D74" s="37"/>
      <c r="E74" s="20"/>
      <c r="F74" s="1"/>
      <c r="G74" s="3"/>
      <c r="H74" s="7"/>
      <c r="I74" s="8"/>
      <c r="J74" s="3"/>
      <c r="K74" s="3"/>
      <c r="L74" s="1"/>
      <c r="M74" s="3"/>
      <c r="N74" s="10"/>
      <c r="O74" s="1"/>
      <c r="P74" s="1"/>
      <c r="Q74" s="1"/>
      <c r="R74" s="1"/>
      <c r="S74" s="1"/>
      <c r="T74" s="1"/>
      <c r="U74" s="1"/>
      <c r="V74" s="1"/>
      <c r="W74" s="32">
        <f t="shared" si="5"/>
        <v>7.4E-14</v>
      </c>
      <c r="X74" s="38"/>
      <c r="Y74" s="38"/>
      <c r="Z74" s="38"/>
      <c r="AA74" s="38"/>
      <c r="AB74" s="38"/>
    </row>
    <row r="75" spans="1:28" s="39" customFormat="1" ht="60" customHeight="1" x14ac:dyDescent="0.2">
      <c r="A75" s="34">
        <f t="shared" si="6"/>
        <v>7.4999999999999996E-14</v>
      </c>
      <c r="B75" s="36">
        <f t="shared" si="4"/>
        <v>70</v>
      </c>
      <c r="C75" s="37"/>
      <c r="D75" s="37"/>
      <c r="E75" s="20"/>
      <c r="F75" s="1"/>
      <c r="G75" s="3"/>
      <c r="H75" s="7"/>
      <c r="I75" s="8"/>
      <c r="J75" s="3"/>
      <c r="K75" s="3"/>
      <c r="L75" s="1"/>
      <c r="M75" s="3"/>
      <c r="N75" s="10"/>
      <c r="O75" s="1"/>
      <c r="P75" s="1"/>
      <c r="Q75" s="1"/>
      <c r="R75" s="1"/>
      <c r="S75" s="1"/>
      <c r="T75" s="1"/>
      <c r="U75" s="1"/>
      <c r="V75" s="1"/>
      <c r="W75" s="32">
        <f t="shared" si="5"/>
        <v>7.4999999999999996E-14</v>
      </c>
      <c r="X75" s="38"/>
      <c r="Y75" s="38"/>
      <c r="Z75" s="38"/>
      <c r="AA75" s="38"/>
      <c r="AB75" s="38"/>
    </row>
    <row r="76" spans="1:28" s="39" customFormat="1" ht="60" customHeight="1" x14ac:dyDescent="0.2">
      <c r="A76" s="34">
        <f t="shared" si="6"/>
        <v>7.6000000000000004E-14</v>
      </c>
      <c r="B76" s="36">
        <f t="shared" si="4"/>
        <v>71</v>
      </c>
      <c r="C76" s="37"/>
      <c r="D76" s="37"/>
      <c r="E76" s="20"/>
      <c r="F76" s="1"/>
      <c r="G76" s="3"/>
      <c r="H76" s="7"/>
      <c r="I76" s="8"/>
      <c r="J76" s="3"/>
      <c r="K76" s="3"/>
      <c r="L76" s="1"/>
      <c r="M76" s="3"/>
      <c r="N76" s="10"/>
      <c r="O76" s="1"/>
      <c r="P76" s="1"/>
      <c r="Q76" s="1"/>
      <c r="R76" s="1"/>
      <c r="S76" s="1"/>
      <c r="T76" s="1"/>
      <c r="U76" s="1"/>
      <c r="V76" s="1"/>
      <c r="W76" s="32">
        <f t="shared" si="5"/>
        <v>7.6000000000000004E-14</v>
      </c>
      <c r="X76" s="38"/>
      <c r="Y76" s="38"/>
      <c r="Z76" s="38"/>
      <c r="AA76" s="38"/>
      <c r="AB76" s="38"/>
    </row>
    <row r="77" spans="1:28" s="39" customFormat="1" ht="60" customHeight="1" x14ac:dyDescent="0.2">
      <c r="A77" s="34">
        <f t="shared" si="6"/>
        <v>7.7E-14</v>
      </c>
      <c r="B77" s="36">
        <f t="shared" si="4"/>
        <v>72</v>
      </c>
      <c r="C77" s="37"/>
      <c r="D77" s="37"/>
      <c r="E77" s="20"/>
      <c r="F77" s="1"/>
      <c r="G77" s="3"/>
      <c r="H77" s="7"/>
      <c r="I77" s="8"/>
      <c r="J77" s="3"/>
      <c r="K77" s="3"/>
      <c r="L77" s="1"/>
      <c r="M77" s="3"/>
      <c r="N77" s="10"/>
      <c r="O77" s="1"/>
      <c r="P77" s="1"/>
      <c r="Q77" s="1"/>
      <c r="R77" s="1"/>
      <c r="S77" s="1"/>
      <c r="T77" s="1"/>
      <c r="U77" s="1"/>
      <c r="V77" s="1"/>
      <c r="W77" s="32">
        <f t="shared" si="5"/>
        <v>7.7E-14</v>
      </c>
      <c r="X77" s="38"/>
      <c r="Y77" s="38"/>
      <c r="Z77" s="38"/>
      <c r="AA77" s="38"/>
      <c r="AB77" s="38"/>
    </row>
    <row r="78" spans="1:28" s="39" customFormat="1" ht="60" customHeight="1" x14ac:dyDescent="0.2">
      <c r="A78" s="34">
        <f t="shared" si="6"/>
        <v>7.7999999999999996E-14</v>
      </c>
      <c r="B78" s="36">
        <f t="shared" si="4"/>
        <v>73</v>
      </c>
      <c r="C78" s="37"/>
      <c r="D78" s="37"/>
      <c r="E78" s="20"/>
      <c r="F78" s="1"/>
      <c r="G78" s="3"/>
      <c r="H78" s="7"/>
      <c r="I78" s="8"/>
      <c r="J78" s="3"/>
      <c r="K78" s="3"/>
      <c r="L78" s="1"/>
      <c r="M78" s="3"/>
      <c r="N78" s="10"/>
      <c r="O78" s="1"/>
      <c r="P78" s="1"/>
      <c r="Q78" s="1"/>
      <c r="R78" s="1"/>
      <c r="S78" s="1"/>
      <c r="T78" s="1"/>
      <c r="U78" s="1"/>
      <c r="V78" s="1"/>
      <c r="W78" s="32">
        <f t="shared" si="5"/>
        <v>7.7999999999999996E-14</v>
      </c>
      <c r="X78" s="38"/>
      <c r="Y78" s="38"/>
      <c r="Z78" s="38"/>
      <c r="AA78" s="38"/>
      <c r="AB78" s="38"/>
    </row>
    <row r="79" spans="1:28" s="39" customFormat="1" ht="60" customHeight="1" x14ac:dyDescent="0.2">
      <c r="A79" s="34">
        <f t="shared" si="6"/>
        <v>7.9000000000000004E-14</v>
      </c>
      <c r="B79" s="36">
        <f t="shared" si="4"/>
        <v>74</v>
      </c>
      <c r="C79" s="37"/>
      <c r="D79" s="37"/>
      <c r="E79" s="20"/>
      <c r="F79" s="1"/>
      <c r="G79" s="3"/>
      <c r="H79" s="7"/>
      <c r="I79" s="8"/>
      <c r="J79" s="3"/>
      <c r="K79" s="3"/>
      <c r="L79" s="1"/>
      <c r="M79" s="3"/>
      <c r="N79" s="10"/>
      <c r="O79" s="1"/>
      <c r="P79" s="1"/>
      <c r="Q79" s="1"/>
      <c r="R79" s="1"/>
      <c r="S79" s="1"/>
      <c r="T79" s="1"/>
      <c r="U79" s="1"/>
      <c r="V79" s="1"/>
      <c r="W79" s="32">
        <f t="shared" si="5"/>
        <v>7.9000000000000004E-14</v>
      </c>
      <c r="X79" s="38"/>
      <c r="Y79" s="38"/>
      <c r="Z79" s="38"/>
      <c r="AA79" s="38"/>
      <c r="AB79" s="38"/>
    </row>
    <row r="80" spans="1:28" s="39" customFormat="1" ht="60" customHeight="1" x14ac:dyDescent="0.2">
      <c r="A80" s="34">
        <f t="shared" si="6"/>
        <v>8E-14</v>
      </c>
      <c r="B80" s="36">
        <f t="shared" si="4"/>
        <v>75</v>
      </c>
      <c r="C80" s="37"/>
      <c r="D80" s="37"/>
      <c r="E80" s="20"/>
      <c r="F80" s="1"/>
      <c r="G80" s="3"/>
      <c r="H80" s="7"/>
      <c r="I80" s="8"/>
      <c r="J80" s="3"/>
      <c r="K80" s="3"/>
      <c r="L80" s="1"/>
      <c r="M80" s="3"/>
      <c r="N80" s="10"/>
      <c r="O80" s="1"/>
      <c r="P80" s="1"/>
      <c r="Q80" s="1"/>
      <c r="R80" s="1"/>
      <c r="S80" s="1"/>
      <c r="T80" s="1"/>
      <c r="U80" s="1"/>
      <c r="V80" s="1"/>
      <c r="W80" s="32">
        <f t="shared" si="5"/>
        <v>8E-14</v>
      </c>
      <c r="X80" s="38"/>
      <c r="Y80" s="38"/>
      <c r="Z80" s="38"/>
      <c r="AA80" s="38"/>
      <c r="AB80" s="38"/>
    </row>
    <row r="81" spans="1:28" s="39" customFormat="1" ht="60" customHeight="1" x14ac:dyDescent="0.2">
      <c r="A81" s="34">
        <f t="shared" si="6"/>
        <v>8.0999999999999996E-14</v>
      </c>
      <c r="B81" s="36">
        <f t="shared" si="4"/>
        <v>76</v>
      </c>
      <c r="C81" s="37"/>
      <c r="D81" s="37"/>
      <c r="E81" s="20"/>
      <c r="F81" s="1"/>
      <c r="G81" s="3"/>
      <c r="H81" s="7"/>
      <c r="I81" s="8"/>
      <c r="J81" s="3"/>
      <c r="K81" s="3"/>
      <c r="L81" s="1"/>
      <c r="M81" s="3"/>
      <c r="N81" s="10"/>
      <c r="O81" s="1"/>
      <c r="P81" s="1"/>
      <c r="Q81" s="1"/>
      <c r="R81" s="1"/>
      <c r="S81" s="1"/>
      <c r="T81" s="1"/>
      <c r="U81" s="1"/>
      <c r="V81" s="1"/>
      <c r="W81" s="32">
        <f t="shared" si="5"/>
        <v>8.0999999999999996E-14</v>
      </c>
      <c r="X81" s="38"/>
      <c r="Y81" s="38"/>
      <c r="Z81" s="38"/>
      <c r="AA81" s="38"/>
      <c r="AB81" s="38"/>
    </row>
    <row r="82" spans="1:28" s="39" customFormat="1" ht="60" customHeight="1" x14ac:dyDescent="0.2">
      <c r="A82" s="34">
        <f t="shared" si="6"/>
        <v>8.2000000000000004E-14</v>
      </c>
      <c r="B82" s="36">
        <f t="shared" si="4"/>
        <v>77</v>
      </c>
      <c r="C82" s="37"/>
      <c r="D82" s="37"/>
      <c r="E82" s="20"/>
      <c r="F82" s="1"/>
      <c r="G82" s="3"/>
      <c r="H82" s="7"/>
      <c r="I82" s="8"/>
      <c r="J82" s="3"/>
      <c r="K82" s="3"/>
      <c r="L82" s="1"/>
      <c r="M82" s="3"/>
      <c r="N82" s="10"/>
      <c r="O82" s="1"/>
      <c r="P82" s="1"/>
      <c r="Q82" s="1"/>
      <c r="R82" s="1"/>
      <c r="S82" s="1"/>
      <c r="T82" s="1"/>
      <c r="U82" s="1"/>
      <c r="V82" s="1"/>
      <c r="W82" s="32">
        <f t="shared" si="5"/>
        <v>8.2000000000000004E-14</v>
      </c>
      <c r="X82" s="38"/>
      <c r="Y82" s="38"/>
      <c r="Z82" s="38"/>
      <c r="AA82" s="38"/>
      <c r="AB82" s="38"/>
    </row>
    <row r="83" spans="1:28" s="39" customFormat="1" ht="60" customHeight="1" x14ac:dyDescent="0.2">
      <c r="A83" s="34">
        <f t="shared" si="6"/>
        <v>8.3E-14</v>
      </c>
      <c r="B83" s="36">
        <f t="shared" si="4"/>
        <v>78</v>
      </c>
      <c r="C83" s="37"/>
      <c r="D83" s="37"/>
      <c r="E83" s="20"/>
      <c r="F83" s="1"/>
      <c r="G83" s="3"/>
      <c r="H83" s="7"/>
      <c r="I83" s="8"/>
      <c r="J83" s="3"/>
      <c r="K83" s="3"/>
      <c r="L83" s="1"/>
      <c r="M83" s="3"/>
      <c r="N83" s="10"/>
      <c r="O83" s="1"/>
      <c r="P83" s="1"/>
      <c r="Q83" s="1"/>
      <c r="R83" s="1"/>
      <c r="S83" s="1"/>
      <c r="T83" s="1"/>
      <c r="U83" s="1"/>
      <c r="V83" s="1"/>
      <c r="W83" s="32">
        <f t="shared" si="5"/>
        <v>8.3E-14</v>
      </c>
      <c r="X83" s="38"/>
      <c r="Y83" s="38"/>
      <c r="Z83" s="38"/>
      <c r="AA83" s="38"/>
      <c r="AB83" s="38"/>
    </row>
    <row r="84" spans="1:28" s="39" customFormat="1" ht="60" customHeight="1" x14ac:dyDescent="0.2">
      <c r="A84" s="34">
        <f t="shared" si="6"/>
        <v>8.3999999999999995E-14</v>
      </c>
      <c r="B84" s="36">
        <f t="shared" si="4"/>
        <v>79</v>
      </c>
      <c r="C84" s="37"/>
      <c r="D84" s="37"/>
      <c r="E84" s="20"/>
      <c r="F84" s="1"/>
      <c r="G84" s="3"/>
      <c r="H84" s="7"/>
      <c r="I84" s="8"/>
      <c r="J84" s="3"/>
      <c r="K84" s="3"/>
      <c r="L84" s="1"/>
      <c r="M84" s="3"/>
      <c r="N84" s="10"/>
      <c r="O84" s="1"/>
      <c r="P84" s="1"/>
      <c r="Q84" s="1"/>
      <c r="R84" s="1"/>
      <c r="S84" s="1"/>
      <c r="T84" s="1"/>
      <c r="U84" s="1"/>
      <c r="V84" s="1"/>
      <c r="W84" s="32">
        <f t="shared" si="5"/>
        <v>8.3999999999999995E-14</v>
      </c>
      <c r="X84" s="38"/>
      <c r="Y84" s="38"/>
      <c r="Z84" s="38"/>
      <c r="AA84" s="38"/>
      <c r="AB84" s="38"/>
    </row>
    <row r="85" spans="1:28" s="39" customFormat="1" ht="60" customHeight="1" x14ac:dyDescent="0.2">
      <c r="A85" s="34">
        <f t="shared" si="6"/>
        <v>8.5000000000000004E-14</v>
      </c>
      <c r="B85" s="36">
        <f t="shared" si="4"/>
        <v>80</v>
      </c>
      <c r="C85" s="37"/>
      <c r="D85" s="37"/>
      <c r="E85" s="20"/>
      <c r="F85" s="1"/>
      <c r="G85" s="3"/>
      <c r="H85" s="7"/>
      <c r="I85" s="8"/>
      <c r="J85" s="3"/>
      <c r="K85" s="3"/>
      <c r="L85" s="1"/>
      <c r="M85" s="3"/>
      <c r="N85" s="10"/>
      <c r="O85" s="1"/>
      <c r="P85" s="1"/>
      <c r="Q85" s="1"/>
      <c r="R85" s="1"/>
      <c r="S85" s="1"/>
      <c r="T85" s="1"/>
      <c r="U85" s="1"/>
      <c r="V85" s="1"/>
      <c r="W85" s="32">
        <f t="shared" si="5"/>
        <v>8.5000000000000004E-14</v>
      </c>
      <c r="X85" s="38"/>
      <c r="Y85" s="38"/>
      <c r="Z85" s="38"/>
      <c r="AA85" s="38"/>
      <c r="AB85" s="38"/>
    </row>
    <row r="86" spans="1:28" s="39" customFormat="1" ht="60" customHeight="1" x14ac:dyDescent="0.2">
      <c r="A86" s="34">
        <f t="shared" si="6"/>
        <v>8.6E-14</v>
      </c>
      <c r="B86" s="36">
        <f t="shared" si="4"/>
        <v>81</v>
      </c>
      <c r="C86" s="37"/>
      <c r="D86" s="37"/>
      <c r="E86" s="20"/>
      <c r="F86" s="1"/>
      <c r="G86" s="3"/>
      <c r="H86" s="7"/>
      <c r="I86" s="8"/>
      <c r="J86" s="3"/>
      <c r="K86" s="3"/>
      <c r="L86" s="1"/>
      <c r="M86" s="3"/>
      <c r="N86" s="10"/>
      <c r="O86" s="1"/>
      <c r="P86" s="1"/>
      <c r="Q86" s="1"/>
      <c r="R86" s="1"/>
      <c r="S86" s="1"/>
      <c r="T86" s="1"/>
      <c r="U86" s="1"/>
      <c r="V86" s="1"/>
      <c r="W86" s="32">
        <f t="shared" si="5"/>
        <v>8.6E-14</v>
      </c>
      <c r="X86" s="38"/>
      <c r="Y86" s="38"/>
      <c r="Z86" s="38"/>
      <c r="AA86" s="38"/>
      <c r="AB86" s="38"/>
    </row>
    <row r="87" spans="1:28" s="39" customFormat="1" ht="60" customHeight="1" x14ac:dyDescent="0.2">
      <c r="A87" s="34">
        <f t="shared" si="6"/>
        <v>8.6999999999999995E-14</v>
      </c>
      <c r="B87" s="36">
        <f t="shared" si="4"/>
        <v>82</v>
      </c>
      <c r="C87" s="37"/>
      <c r="D87" s="37"/>
      <c r="E87" s="20"/>
      <c r="F87" s="1"/>
      <c r="G87" s="3"/>
      <c r="H87" s="7"/>
      <c r="I87" s="8"/>
      <c r="J87" s="3"/>
      <c r="K87" s="3"/>
      <c r="L87" s="1"/>
      <c r="M87" s="3"/>
      <c r="N87" s="10"/>
      <c r="O87" s="1"/>
      <c r="P87" s="1"/>
      <c r="Q87" s="1"/>
      <c r="R87" s="1"/>
      <c r="S87" s="1"/>
      <c r="T87" s="1"/>
      <c r="U87" s="1"/>
      <c r="V87" s="1"/>
      <c r="W87" s="32">
        <f t="shared" si="5"/>
        <v>8.6999999999999995E-14</v>
      </c>
      <c r="X87" s="38"/>
      <c r="Y87" s="38"/>
      <c r="Z87" s="38"/>
      <c r="AA87" s="38"/>
      <c r="AB87" s="38"/>
    </row>
    <row r="88" spans="1:28" s="39" customFormat="1" ht="60" customHeight="1" x14ac:dyDescent="0.2">
      <c r="A88" s="34">
        <f t="shared" si="6"/>
        <v>8.8000000000000004E-14</v>
      </c>
      <c r="B88" s="36">
        <f t="shared" si="4"/>
        <v>83</v>
      </c>
      <c r="C88" s="37"/>
      <c r="D88" s="37"/>
      <c r="E88" s="20"/>
      <c r="F88" s="1"/>
      <c r="G88" s="3"/>
      <c r="H88" s="7"/>
      <c r="I88" s="8"/>
      <c r="J88" s="3"/>
      <c r="K88" s="3"/>
      <c r="L88" s="1"/>
      <c r="M88" s="3"/>
      <c r="N88" s="10"/>
      <c r="O88" s="1"/>
      <c r="P88" s="1"/>
      <c r="Q88" s="1"/>
      <c r="R88" s="1"/>
      <c r="S88" s="1"/>
      <c r="T88" s="1"/>
      <c r="U88" s="1"/>
      <c r="V88" s="1"/>
      <c r="W88" s="32">
        <f t="shared" si="5"/>
        <v>8.8000000000000004E-14</v>
      </c>
      <c r="X88" s="38"/>
      <c r="Y88" s="38"/>
      <c r="Z88" s="38"/>
      <c r="AA88" s="38"/>
      <c r="AB88" s="38"/>
    </row>
    <row r="89" spans="1:28" s="39" customFormat="1" ht="60" customHeight="1" x14ac:dyDescent="0.2">
      <c r="A89" s="34">
        <f t="shared" si="6"/>
        <v>8.8999999999999999E-14</v>
      </c>
      <c r="B89" s="36">
        <f t="shared" si="4"/>
        <v>84</v>
      </c>
      <c r="C89" s="37"/>
      <c r="D89" s="37"/>
      <c r="E89" s="20"/>
      <c r="F89" s="1"/>
      <c r="G89" s="3"/>
      <c r="H89" s="7"/>
      <c r="I89" s="8"/>
      <c r="J89" s="3"/>
      <c r="K89" s="3"/>
      <c r="L89" s="1"/>
      <c r="M89" s="3"/>
      <c r="N89" s="10"/>
      <c r="O89" s="1"/>
      <c r="P89" s="1"/>
      <c r="Q89" s="1"/>
      <c r="R89" s="1"/>
      <c r="S89" s="1"/>
      <c r="T89" s="1"/>
      <c r="U89" s="1"/>
      <c r="V89" s="1"/>
      <c r="W89" s="32">
        <f t="shared" si="5"/>
        <v>8.8999999999999999E-14</v>
      </c>
      <c r="X89" s="38"/>
      <c r="Y89" s="38"/>
      <c r="Z89" s="38"/>
      <c r="AA89" s="38"/>
      <c r="AB89" s="38"/>
    </row>
    <row r="90" spans="1:28" s="39" customFormat="1" ht="60" customHeight="1" x14ac:dyDescent="0.2">
      <c r="A90" s="34">
        <f t="shared" si="6"/>
        <v>8.9999999999999995E-14</v>
      </c>
      <c r="B90" s="36">
        <f t="shared" si="4"/>
        <v>85</v>
      </c>
      <c r="C90" s="37"/>
      <c r="D90" s="37"/>
      <c r="E90" s="20"/>
      <c r="F90" s="1"/>
      <c r="G90" s="3"/>
      <c r="H90" s="7"/>
      <c r="I90" s="8"/>
      <c r="J90" s="3"/>
      <c r="K90" s="3"/>
      <c r="L90" s="1"/>
      <c r="M90" s="3"/>
      <c r="N90" s="10"/>
      <c r="O90" s="1"/>
      <c r="P90" s="1"/>
      <c r="Q90" s="1"/>
      <c r="R90" s="1"/>
      <c r="S90" s="1"/>
      <c r="T90" s="1"/>
      <c r="U90" s="1"/>
      <c r="V90" s="1"/>
      <c r="W90" s="32">
        <f t="shared" si="5"/>
        <v>8.9999999999999995E-14</v>
      </c>
      <c r="X90" s="38"/>
      <c r="Y90" s="38"/>
      <c r="Z90" s="38"/>
      <c r="AA90" s="38"/>
      <c r="AB90" s="38"/>
    </row>
    <row r="91" spans="1:28" s="39" customFormat="1" ht="60" customHeight="1" x14ac:dyDescent="0.2">
      <c r="A91" s="34">
        <f t="shared" si="6"/>
        <v>9.1000000000000004E-14</v>
      </c>
      <c r="B91" s="36">
        <f t="shared" si="4"/>
        <v>86</v>
      </c>
      <c r="C91" s="37"/>
      <c r="D91" s="37"/>
      <c r="E91" s="20"/>
      <c r="F91" s="1"/>
      <c r="G91" s="3"/>
      <c r="H91" s="7"/>
      <c r="I91" s="8"/>
      <c r="J91" s="3"/>
      <c r="K91" s="3"/>
      <c r="L91" s="1"/>
      <c r="M91" s="3"/>
      <c r="N91" s="10"/>
      <c r="O91" s="1"/>
      <c r="P91" s="1"/>
      <c r="Q91" s="1"/>
      <c r="R91" s="1"/>
      <c r="S91" s="1"/>
      <c r="T91" s="1"/>
      <c r="U91" s="1"/>
      <c r="V91" s="1"/>
      <c r="W91" s="32">
        <f t="shared" si="5"/>
        <v>9.1000000000000004E-14</v>
      </c>
      <c r="X91" s="38"/>
      <c r="Y91" s="38"/>
      <c r="Z91" s="38"/>
      <c r="AA91" s="38"/>
      <c r="AB91" s="38"/>
    </row>
    <row r="92" spans="1:28" s="39" customFormat="1" ht="60" customHeight="1" x14ac:dyDescent="0.2">
      <c r="A92" s="34">
        <f t="shared" si="6"/>
        <v>9.1999999999999999E-14</v>
      </c>
      <c r="B92" s="36">
        <f t="shared" si="4"/>
        <v>87</v>
      </c>
      <c r="C92" s="37"/>
      <c r="D92" s="37"/>
      <c r="E92" s="20"/>
      <c r="F92" s="1"/>
      <c r="G92" s="3"/>
      <c r="H92" s="7"/>
      <c r="I92" s="8"/>
      <c r="J92" s="3"/>
      <c r="K92" s="3"/>
      <c r="L92" s="1"/>
      <c r="M92" s="3"/>
      <c r="N92" s="10"/>
      <c r="O92" s="1"/>
      <c r="P92" s="1"/>
      <c r="Q92" s="1"/>
      <c r="R92" s="1"/>
      <c r="S92" s="1"/>
      <c r="T92" s="1"/>
      <c r="U92" s="1"/>
      <c r="V92" s="1"/>
      <c r="W92" s="32">
        <f t="shared" si="5"/>
        <v>9.1999999999999999E-14</v>
      </c>
      <c r="X92" s="38"/>
      <c r="Y92" s="38"/>
      <c r="Z92" s="38"/>
      <c r="AA92" s="38"/>
      <c r="AB92" s="38"/>
    </row>
    <row r="93" spans="1:28" s="39" customFormat="1" ht="60" customHeight="1" x14ac:dyDescent="0.2">
      <c r="A93" s="34">
        <f t="shared" si="6"/>
        <v>9.2999999999999995E-14</v>
      </c>
      <c r="B93" s="36">
        <f t="shared" si="4"/>
        <v>88</v>
      </c>
      <c r="C93" s="37"/>
      <c r="D93" s="37"/>
      <c r="E93" s="20"/>
      <c r="F93" s="1"/>
      <c r="G93" s="3"/>
      <c r="H93" s="7"/>
      <c r="I93" s="8"/>
      <c r="J93" s="3"/>
      <c r="K93" s="3"/>
      <c r="L93" s="1"/>
      <c r="M93" s="3"/>
      <c r="N93" s="10"/>
      <c r="O93" s="1"/>
      <c r="P93" s="1"/>
      <c r="Q93" s="1"/>
      <c r="R93" s="1"/>
      <c r="S93" s="1"/>
      <c r="T93" s="1"/>
      <c r="U93" s="1"/>
      <c r="V93" s="1"/>
      <c r="W93" s="32">
        <f t="shared" si="5"/>
        <v>9.2999999999999995E-14</v>
      </c>
      <c r="X93" s="38"/>
      <c r="Y93" s="38"/>
      <c r="Z93" s="38"/>
      <c r="AA93" s="38"/>
      <c r="AB93" s="38"/>
    </row>
    <row r="94" spans="1:28" s="39" customFormat="1" ht="60" customHeight="1" x14ac:dyDescent="0.2">
      <c r="A94" s="34">
        <f t="shared" si="6"/>
        <v>9.4000000000000003E-14</v>
      </c>
      <c r="B94" s="36">
        <f t="shared" si="4"/>
        <v>89</v>
      </c>
      <c r="C94" s="37"/>
      <c r="D94" s="37"/>
      <c r="E94" s="20"/>
      <c r="F94" s="1"/>
      <c r="G94" s="3"/>
      <c r="H94" s="7"/>
      <c r="I94" s="8"/>
      <c r="J94" s="3"/>
      <c r="K94" s="3"/>
      <c r="L94" s="1"/>
      <c r="M94" s="3"/>
      <c r="N94" s="10"/>
      <c r="O94" s="1"/>
      <c r="P94" s="1"/>
      <c r="Q94" s="1"/>
      <c r="R94" s="1"/>
      <c r="S94" s="1"/>
      <c r="T94" s="1"/>
      <c r="U94" s="1"/>
      <c r="V94" s="1"/>
      <c r="W94" s="32">
        <f t="shared" si="5"/>
        <v>9.4000000000000003E-14</v>
      </c>
      <c r="X94" s="38"/>
      <c r="Y94" s="38"/>
      <c r="Z94" s="38"/>
      <c r="AA94" s="38"/>
      <c r="AB94" s="38"/>
    </row>
    <row r="95" spans="1:28" s="39" customFormat="1" ht="60" customHeight="1" x14ac:dyDescent="0.2">
      <c r="A95" s="34">
        <f t="shared" si="6"/>
        <v>9.4999999999999999E-14</v>
      </c>
      <c r="B95" s="36">
        <f t="shared" si="4"/>
        <v>90</v>
      </c>
      <c r="C95" s="37"/>
      <c r="D95" s="37"/>
      <c r="E95" s="20"/>
      <c r="F95" s="1"/>
      <c r="G95" s="3"/>
      <c r="H95" s="7"/>
      <c r="I95" s="8"/>
      <c r="J95" s="3"/>
      <c r="K95" s="3"/>
      <c r="L95" s="1"/>
      <c r="M95" s="3"/>
      <c r="N95" s="10"/>
      <c r="O95" s="1"/>
      <c r="P95" s="1"/>
      <c r="Q95" s="1"/>
      <c r="R95" s="1"/>
      <c r="S95" s="1"/>
      <c r="T95" s="1"/>
      <c r="U95" s="1"/>
      <c r="V95" s="1"/>
      <c r="W95" s="32">
        <f t="shared" si="5"/>
        <v>9.4999999999999999E-14</v>
      </c>
      <c r="X95" s="38"/>
      <c r="Y95" s="38"/>
      <c r="Z95" s="38"/>
      <c r="AA95" s="38"/>
      <c r="AB95" s="38"/>
    </row>
    <row r="96" spans="1:28" s="39" customFormat="1" ht="60" customHeight="1" x14ac:dyDescent="0.2">
      <c r="A96" s="34">
        <f t="shared" si="6"/>
        <v>9.5999999999999995E-14</v>
      </c>
      <c r="B96" s="36">
        <f t="shared" si="4"/>
        <v>91</v>
      </c>
      <c r="C96" s="37"/>
      <c r="D96" s="37"/>
      <c r="E96" s="20"/>
      <c r="F96" s="1"/>
      <c r="G96" s="3"/>
      <c r="H96" s="7"/>
      <c r="I96" s="8"/>
      <c r="J96" s="3"/>
      <c r="K96" s="3"/>
      <c r="L96" s="1"/>
      <c r="M96" s="3"/>
      <c r="N96" s="10"/>
      <c r="O96" s="1"/>
      <c r="P96" s="1"/>
      <c r="Q96" s="1"/>
      <c r="R96" s="1"/>
      <c r="S96" s="1"/>
      <c r="T96" s="1"/>
      <c r="U96" s="1"/>
      <c r="V96" s="1"/>
      <c r="W96" s="32">
        <f t="shared" si="5"/>
        <v>9.5999999999999995E-14</v>
      </c>
      <c r="X96" s="38"/>
      <c r="Y96" s="38"/>
      <c r="Z96" s="38"/>
      <c r="AA96" s="38"/>
      <c r="AB96" s="38"/>
    </row>
    <row r="97" spans="1:28" s="39" customFormat="1" ht="60" customHeight="1" x14ac:dyDescent="0.2">
      <c r="A97" s="34">
        <f t="shared" si="6"/>
        <v>9.7000000000000003E-14</v>
      </c>
      <c r="B97" s="36">
        <f t="shared" si="4"/>
        <v>92</v>
      </c>
      <c r="C97" s="37"/>
      <c r="D97" s="37"/>
      <c r="E97" s="20"/>
      <c r="F97" s="1"/>
      <c r="G97" s="3"/>
      <c r="H97" s="7"/>
      <c r="I97" s="8"/>
      <c r="J97" s="3"/>
      <c r="K97" s="3"/>
      <c r="L97" s="1"/>
      <c r="M97" s="3"/>
      <c r="N97" s="10"/>
      <c r="O97" s="1"/>
      <c r="P97" s="1"/>
      <c r="Q97" s="1"/>
      <c r="R97" s="1"/>
      <c r="S97" s="1"/>
      <c r="T97" s="1"/>
      <c r="U97" s="1"/>
      <c r="V97" s="1"/>
      <c r="W97" s="32">
        <f t="shared" si="5"/>
        <v>9.7000000000000003E-14</v>
      </c>
      <c r="X97" s="38"/>
      <c r="Y97" s="38"/>
      <c r="Z97" s="38"/>
      <c r="AA97" s="38"/>
      <c r="AB97" s="38"/>
    </row>
    <row r="98" spans="1:28" s="39" customFormat="1" ht="60" customHeight="1" x14ac:dyDescent="0.2">
      <c r="A98" s="34">
        <f t="shared" si="6"/>
        <v>9.7999999999999999E-14</v>
      </c>
      <c r="B98" s="36">
        <f t="shared" si="4"/>
        <v>93</v>
      </c>
      <c r="C98" s="37"/>
      <c r="D98" s="37"/>
      <c r="E98" s="20"/>
      <c r="F98" s="1"/>
      <c r="G98" s="3"/>
      <c r="H98" s="7"/>
      <c r="I98" s="8"/>
      <c r="J98" s="3"/>
      <c r="K98" s="3"/>
      <c r="L98" s="1"/>
      <c r="M98" s="3"/>
      <c r="N98" s="10"/>
      <c r="O98" s="1"/>
      <c r="P98" s="1"/>
      <c r="Q98" s="1"/>
      <c r="R98" s="1"/>
      <c r="S98" s="1"/>
      <c r="T98" s="1"/>
      <c r="U98" s="1"/>
      <c r="V98" s="1"/>
      <c r="W98" s="32">
        <f t="shared" si="5"/>
        <v>9.7999999999999999E-14</v>
      </c>
      <c r="X98" s="38"/>
      <c r="Y98" s="38"/>
      <c r="Z98" s="38"/>
      <c r="AA98" s="38"/>
      <c r="AB98" s="38"/>
    </row>
    <row r="99" spans="1:28" s="39" customFormat="1" ht="60" customHeight="1" x14ac:dyDescent="0.2">
      <c r="A99" s="34">
        <f t="shared" si="6"/>
        <v>9.8999999999999995E-14</v>
      </c>
      <c r="B99" s="36">
        <f t="shared" si="4"/>
        <v>94</v>
      </c>
      <c r="C99" s="37"/>
      <c r="D99" s="37"/>
      <c r="E99" s="20"/>
      <c r="F99" s="1"/>
      <c r="G99" s="3"/>
      <c r="H99" s="7"/>
      <c r="I99" s="8"/>
      <c r="J99" s="3"/>
      <c r="K99" s="3"/>
      <c r="L99" s="1"/>
      <c r="M99" s="3"/>
      <c r="N99" s="10"/>
      <c r="O99" s="1"/>
      <c r="P99" s="1"/>
      <c r="Q99" s="1"/>
      <c r="R99" s="1"/>
      <c r="S99" s="1"/>
      <c r="T99" s="1"/>
      <c r="U99" s="1"/>
      <c r="V99" s="1"/>
      <c r="W99" s="32">
        <f t="shared" si="5"/>
        <v>9.8999999999999995E-14</v>
      </c>
      <c r="X99" s="38"/>
      <c r="Y99" s="38"/>
      <c r="Z99" s="38"/>
      <c r="AA99" s="38"/>
      <c r="AB99" s="38"/>
    </row>
    <row r="100" spans="1:28" s="39" customFormat="1" ht="60" customHeight="1" x14ac:dyDescent="0.2">
      <c r="A100" s="34">
        <f t="shared" si="6"/>
        <v>1E-13</v>
      </c>
      <c r="B100" s="36">
        <f t="shared" si="4"/>
        <v>95</v>
      </c>
      <c r="C100" s="37"/>
      <c r="D100" s="37"/>
      <c r="E100" s="20"/>
      <c r="F100" s="1"/>
      <c r="G100" s="3"/>
      <c r="H100" s="7"/>
      <c r="I100" s="8"/>
      <c r="J100" s="3"/>
      <c r="K100" s="3"/>
      <c r="L100" s="1"/>
      <c r="M100" s="3"/>
      <c r="N100" s="10"/>
      <c r="O100" s="1"/>
      <c r="P100" s="1"/>
      <c r="Q100" s="1"/>
      <c r="R100" s="1"/>
      <c r="S100" s="1"/>
      <c r="T100" s="1"/>
      <c r="U100" s="1"/>
      <c r="V100" s="1"/>
      <c r="W100" s="32">
        <f t="shared" si="5"/>
        <v>1E-13</v>
      </c>
      <c r="X100" s="38"/>
      <c r="Y100" s="38"/>
      <c r="Z100" s="38"/>
      <c r="AA100" s="38"/>
      <c r="AB100" s="38"/>
    </row>
    <row r="101" spans="1:28" s="39" customFormat="1" ht="60" customHeight="1" x14ac:dyDescent="0.2">
      <c r="A101" s="34">
        <f t="shared" si="6"/>
        <v>1.01E-13</v>
      </c>
      <c r="B101" s="36">
        <f t="shared" si="4"/>
        <v>96</v>
      </c>
      <c r="C101" s="37"/>
      <c r="D101" s="37"/>
      <c r="E101" s="20"/>
      <c r="F101" s="1"/>
      <c r="G101" s="3"/>
      <c r="H101" s="7"/>
      <c r="I101" s="8"/>
      <c r="J101" s="3"/>
      <c r="K101" s="3"/>
      <c r="L101" s="1"/>
      <c r="M101" s="3"/>
      <c r="N101" s="10"/>
      <c r="O101" s="1"/>
      <c r="P101" s="1"/>
      <c r="Q101" s="1"/>
      <c r="R101" s="1"/>
      <c r="S101" s="1"/>
      <c r="T101" s="1"/>
      <c r="U101" s="1"/>
      <c r="V101" s="1"/>
      <c r="W101" s="32">
        <f t="shared" si="5"/>
        <v>1.01E-13</v>
      </c>
      <c r="X101" s="38"/>
      <c r="Y101" s="38"/>
      <c r="Z101" s="38"/>
      <c r="AA101" s="38"/>
      <c r="AB101" s="38"/>
    </row>
    <row r="102" spans="1:28" s="39" customFormat="1" ht="60" customHeight="1" x14ac:dyDescent="0.2">
      <c r="A102" s="34">
        <f t="shared" si="6"/>
        <v>1.0199999999999999E-13</v>
      </c>
      <c r="B102" s="36">
        <f t="shared" si="4"/>
        <v>97</v>
      </c>
      <c r="C102" s="37"/>
      <c r="D102" s="37"/>
      <c r="E102" s="20"/>
      <c r="F102" s="1"/>
      <c r="G102" s="3"/>
      <c r="H102" s="7"/>
      <c r="I102" s="8"/>
      <c r="J102" s="3"/>
      <c r="K102" s="3"/>
      <c r="L102" s="1"/>
      <c r="M102" s="3"/>
      <c r="N102" s="10"/>
      <c r="O102" s="1"/>
      <c r="P102" s="1"/>
      <c r="Q102" s="1"/>
      <c r="R102" s="1"/>
      <c r="S102" s="1"/>
      <c r="T102" s="1"/>
      <c r="U102" s="1"/>
      <c r="V102" s="1"/>
      <c r="W102" s="32">
        <f t="shared" si="5"/>
        <v>1.0199999999999999E-13</v>
      </c>
      <c r="X102" s="38"/>
      <c r="Y102" s="38"/>
      <c r="Z102" s="38"/>
      <c r="AA102" s="38"/>
      <c r="AB102" s="38"/>
    </row>
    <row r="103" spans="1:28" s="39" customFormat="1" ht="60" customHeight="1" x14ac:dyDescent="0.2">
      <c r="A103" s="34">
        <f t="shared" si="6"/>
        <v>1.03E-13</v>
      </c>
      <c r="B103" s="36">
        <f t="shared" si="4"/>
        <v>98</v>
      </c>
      <c r="C103" s="37"/>
      <c r="D103" s="37"/>
      <c r="E103" s="20"/>
      <c r="F103" s="1"/>
      <c r="G103" s="3"/>
      <c r="H103" s="7"/>
      <c r="I103" s="8"/>
      <c r="J103" s="3"/>
      <c r="K103" s="3"/>
      <c r="L103" s="1"/>
      <c r="M103" s="3"/>
      <c r="N103" s="10"/>
      <c r="O103" s="1"/>
      <c r="P103" s="1"/>
      <c r="Q103" s="1"/>
      <c r="R103" s="1"/>
      <c r="S103" s="1"/>
      <c r="T103" s="1"/>
      <c r="U103" s="1"/>
      <c r="V103" s="1"/>
      <c r="W103" s="32">
        <f t="shared" si="5"/>
        <v>1.03E-13</v>
      </c>
      <c r="X103" s="38"/>
      <c r="Y103" s="38"/>
      <c r="Z103" s="38"/>
      <c r="AA103" s="38"/>
      <c r="AB103" s="38"/>
    </row>
    <row r="104" spans="1:28" s="39" customFormat="1" ht="60" customHeight="1" x14ac:dyDescent="0.2">
      <c r="A104" s="34">
        <f t="shared" si="6"/>
        <v>1.04E-13</v>
      </c>
      <c r="B104" s="36">
        <f t="shared" si="4"/>
        <v>99</v>
      </c>
      <c r="C104" s="37"/>
      <c r="D104" s="37"/>
      <c r="E104" s="20"/>
      <c r="F104" s="1"/>
      <c r="G104" s="3"/>
      <c r="H104" s="7"/>
      <c r="I104" s="8"/>
      <c r="J104" s="3"/>
      <c r="K104" s="3"/>
      <c r="L104" s="1"/>
      <c r="M104" s="3"/>
      <c r="N104" s="10"/>
      <c r="O104" s="1"/>
      <c r="P104" s="1"/>
      <c r="Q104" s="1"/>
      <c r="R104" s="1"/>
      <c r="S104" s="1"/>
      <c r="T104" s="1"/>
      <c r="U104" s="1"/>
      <c r="V104" s="1"/>
      <c r="W104" s="32">
        <f t="shared" si="5"/>
        <v>1.04E-13</v>
      </c>
      <c r="X104" s="38"/>
      <c r="Y104" s="38"/>
      <c r="Z104" s="38"/>
      <c r="AA104" s="38"/>
      <c r="AB104" s="38"/>
    </row>
    <row r="105" spans="1:28" s="39" customFormat="1" ht="60" customHeight="1" x14ac:dyDescent="0.2">
      <c r="A105" s="34">
        <f t="shared" si="6"/>
        <v>1.0499999999999999E-13</v>
      </c>
      <c r="B105" s="36">
        <f t="shared" si="4"/>
        <v>100</v>
      </c>
      <c r="C105" s="37"/>
      <c r="D105" s="37"/>
      <c r="E105" s="20"/>
      <c r="F105" s="1"/>
      <c r="G105" s="3"/>
      <c r="H105" s="7"/>
      <c r="I105" s="8"/>
      <c r="J105" s="3"/>
      <c r="K105" s="3"/>
      <c r="L105" s="1"/>
      <c r="M105" s="3"/>
      <c r="N105" s="10"/>
      <c r="O105" s="1"/>
      <c r="P105" s="1"/>
      <c r="Q105" s="1"/>
      <c r="R105" s="1"/>
      <c r="S105" s="1"/>
      <c r="T105" s="1"/>
      <c r="U105" s="1"/>
      <c r="V105" s="1"/>
      <c r="W105" s="32">
        <f t="shared" si="5"/>
        <v>1.0499999999999999E-13</v>
      </c>
      <c r="X105" s="38"/>
      <c r="Y105" s="38"/>
      <c r="Z105" s="38"/>
      <c r="AA105" s="38"/>
      <c r="AB105" s="38"/>
    </row>
    <row r="106" spans="1:28" s="39" customFormat="1" ht="60" customHeight="1" x14ac:dyDescent="0.2">
      <c r="A106" s="34">
        <f t="shared" si="6"/>
        <v>1.06E-13</v>
      </c>
      <c r="B106" s="36">
        <f t="shared" si="4"/>
        <v>101</v>
      </c>
      <c r="C106" s="37"/>
      <c r="D106" s="37"/>
      <c r="E106" s="20"/>
      <c r="F106" s="1"/>
      <c r="G106" s="3"/>
      <c r="H106" s="7"/>
      <c r="I106" s="8"/>
      <c r="J106" s="3"/>
      <c r="K106" s="3"/>
      <c r="L106" s="1"/>
      <c r="M106" s="3"/>
      <c r="N106" s="10"/>
      <c r="O106" s="1"/>
      <c r="P106" s="1"/>
      <c r="Q106" s="1"/>
      <c r="R106" s="1"/>
      <c r="S106" s="1"/>
      <c r="T106" s="1"/>
      <c r="U106" s="1"/>
      <c r="V106" s="1"/>
      <c r="W106" s="32">
        <f t="shared" si="5"/>
        <v>1.06E-13</v>
      </c>
      <c r="X106" s="38"/>
      <c r="Y106" s="38"/>
      <c r="Z106" s="38"/>
      <c r="AA106" s="38"/>
      <c r="AB106" s="38"/>
    </row>
    <row r="107" spans="1:28" s="39" customFormat="1" ht="60" customHeight="1" x14ac:dyDescent="0.2">
      <c r="A107" s="34">
        <f t="shared" si="6"/>
        <v>1.07E-13</v>
      </c>
      <c r="B107" s="36">
        <f t="shared" si="4"/>
        <v>102</v>
      </c>
      <c r="C107" s="37"/>
      <c r="D107" s="37"/>
      <c r="E107" s="20"/>
      <c r="F107" s="1"/>
      <c r="G107" s="3"/>
      <c r="H107" s="7"/>
      <c r="I107" s="8"/>
      <c r="J107" s="3"/>
      <c r="K107" s="3"/>
      <c r="L107" s="1"/>
      <c r="M107" s="3"/>
      <c r="N107" s="10"/>
      <c r="O107" s="1"/>
      <c r="P107" s="1"/>
      <c r="Q107" s="1"/>
      <c r="R107" s="1"/>
      <c r="S107" s="1"/>
      <c r="T107" s="1"/>
      <c r="U107" s="1"/>
      <c r="V107" s="1"/>
      <c r="W107" s="32">
        <f t="shared" si="5"/>
        <v>1.07E-13</v>
      </c>
      <c r="X107" s="38"/>
      <c r="Y107" s="38"/>
      <c r="Z107" s="38"/>
      <c r="AA107" s="38"/>
      <c r="AB107" s="38"/>
    </row>
    <row r="108" spans="1:28" s="39" customFormat="1" ht="60" customHeight="1" x14ac:dyDescent="0.2">
      <c r="A108" s="34">
        <f t="shared" si="6"/>
        <v>1.0799999999999999E-13</v>
      </c>
      <c r="B108" s="36">
        <f t="shared" si="4"/>
        <v>103</v>
      </c>
      <c r="C108" s="37"/>
      <c r="D108" s="37"/>
      <c r="E108" s="20"/>
      <c r="F108" s="1"/>
      <c r="G108" s="3"/>
      <c r="H108" s="7"/>
      <c r="I108" s="8"/>
      <c r="J108" s="3"/>
      <c r="K108" s="3"/>
      <c r="L108" s="1"/>
      <c r="M108" s="3"/>
      <c r="N108" s="10"/>
      <c r="O108" s="1"/>
      <c r="P108" s="1"/>
      <c r="Q108" s="1"/>
      <c r="R108" s="1"/>
      <c r="S108" s="1"/>
      <c r="T108" s="1"/>
      <c r="U108" s="1"/>
      <c r="V108" s="1"/>
      <c r="W108" s="32">
        <f t="shared" si="5"/>
        <v>1.0799999999999999E-13</v>
      </c>
      <c r="X108" s="38"/>
      <c r="Y108" s="38"/>
      <c r="Z108" s="38"/>
      <c r="AA108" s="38"/>
      <c r="AB108" s="38"/>
    </row>
    <row r="109" spans="1:28" s="39" customFormat="1" ht="60" customHeight="1" x14ac:dyDescent="0.2">
      <c r="A109" s="34">
        <f t="shared" si="6"/>
        <v>1.09E-13</v>
      </c>
      <c r="B109" s="36">
        <f t="shared" si="4"/>
        <v>104</v>
      </c>
      <c r="C109" s="37"/>
      <c r="D109" s="37"/>
      <c r="E109" s="20"/>
      <c r="F109" s="1"/>
      <c r="G109" s="3"/>
      <c r="H109" s="7"/>
      <c r="I109" s="8"/>
      <c r="J109" s="3"/>
      <c r="K109" s="3"/>
      <c r="L109" s="1"/>
      <c r="M109" s="3"/>
      <c r="N109" s="10"/>
      <c r="O109" s="1"/>
      <c r="P109" s="1"/>
      <c r="Q109" s="1"/>
      <c r="R109" s="1"/>
      <c r="S109" s="1"/>
      <c r="T109" s="1"/>
      <c r="U109" s="1"/>
      <c r="V109" s="1"/>
      <c r="W109" s="32">
        <f t="shared" si="5"/>
        <v>1.09E-13</v>
      </c>
      <c r="X109" s="38"/>
      <c r="Y109" s="38"/>
      <c r="Z109" s="38"/>
      <c r="AA109" s="38"/>
      <c r="AB109" s="38"/>
    </row>
    <row r="110" spans="1:28" s="39" customFormat="1" ht="60" customHeight="1" x14ac:dyDescent="0.2">
      <c r="A110" s="34">
        <f t="shared" si="6"/>
        <v>1.1E-13</v>
      </c>
      <c r="B110" s="36">
        <f t="shared" si="4"/>
        <v>105</v>
      </c>
      <c r="C110" s="37"/>
      <c r="D110" s="37"/>
      <c r="E110" s="20"/>
      <c r="F110" s="1"/>
      <c r="G110" s="3"/>
      <c r="H110" s="7"/>
      <c r="I110" s="8"/>
      <c r="J110" s="3"/>
      <c r="K110" s="3"/>
      <c r="L110" s="1"/>
      <c r="M110" s="3"/>
      <c r="N110" s="10"/>
      <c r="O110" s="1"/>
      <c r="P110" s="1"/>
      <c r="Q110" s="1"/>
      <c r="R110" s="1"/>
      <c r="S110" s="1"/>
      <c r="T110" s="1"/>
      <c r="U110" s="1"/>
      <c r="V110" s="1"/>
      <c r="W110" s="32">
        <f t="shared" si="5"/>
        <v>1.1E-13</v>
      </c>
      <c r="X110" s="38"/>
      <c r="Y110" s="38"/>
      <c r="Z110" s="38"/>
      <c r="AA110" s="38"/>
      <c r="AB110" s="38"/>
    </row>
    <row r="111" spans="1:28" s="39" customFormat="1" ht="60" customHeight="1" x14ac:dyDescent="0.2">
      <c r="A111" s="34">
        <f t="shared" si="6"/>
        <v>1.1099999999999999E-13</v>
      </c>
      <c r="B111" s="36">
        <f t="shared" si="4"/>
        <v>106</v>
      </c>
      <c r="C111" s="37"/>
      <c r="D111" s="37"/>
      <c r="E111" s="20"/>
      <c r="F111" s="1"/>
      <c r="G111" s="3"/>
      <c r="H111" s="7"/>
      <c r="I111" s="8"/>
      <c r="J111" s="3"/>
      <c r="K111" s="3"/>
      <c r="L111" s="1"/>
      <c r="M111" s="3"/>
      <c r="N111" s="10"/>
      <c r="O111" s="1"/>
      <c r="P111" s="1"/>
      <c r="Q111" s="1"/>
      <c r="R111" s="1"/>
      <c r="S111" s="1"/>
      <c r="T111" s="1"/>
      <c r="U111" s="1"/>
      <c r="V111" s="1"/>
      <c r="W111" s="32">
        <f t="shared" si="5"/>
        <v>1.1099999999999999E-13</v>
      </c>
      <c r="X111" s="38"/>
      <c r="Y111" s="38"/>
      <c r="Z111" s="38"/>
      <c r="AA111" s="38"/>
      <c r="AB111" s="38"/>
    </row>
    <row r="112" spans="1:28" s="39" customFormat="1" ht="60" customHeight="1" x14ac:dyDescent="0.2">
      <c r="A112" s="34">
        <f t="shared" si="6"/>
        <v>1.12E-13</v>
      </c>
      <c r="B112" s="36">
        <f t="shared" si="4"/>
        <v>107</v>
      </c>
      <c r="C112" s="37"/>
      <c r="D112" s="37"/>
      <c r="E112" s="20"/>
      <c r="F112" s="1"/>
      <c r="G112" s="3"/>
      <c r="H112" s="7"/>
      <c r="I112" s="8"/>
      <c r="J112" s="3"/>
      <c r="K112" s="3"/>
      <c r="L112" s="1"/>
      <c r="M112" s="3"/>
      <c r="N112" s="10"/>
      <c r="O112" s="1"/>
      <c r="P112" s="1"/>
      <c r="Q112" s="1"/>
      <c r="R112" s="1"/>
      <c r="S112" s="1"/>
      <c r="T112" s="1"/>
      <c r="U112" s="1"/>
      <c r="V112" s="1"/>
      <c r="W112" s="32">
        <f t="shared" si="5"/>
        <v>1.12E-13</v>
      </c>
      <c r="X112" s="38"/>
      <c r="Y112" s="38"/>
      <c r="Z112" s="38"/>
      <c r="AA112" s="38"/>
      <c r="AB112" s="38"/>
    </row>
    <row r="113" spans="1:28" s="39" customFormat="1" ht="60" customHeight="1" x14ac:dyDescent="0.2">
      <c r="A113" s="34">
        <f t="shared" si="6"/>
        <v>1.13E-13</v>
      </c>
      <c r="B113" s="36">
        <f t="shared" si="4"/>
        <v>108</v>
      </c>
      <c r="C113" s="37"/>
      <c r="D113" s="37"/>
      <c r="E113" s="20"/>
      <c r="F113" s="1"/>
      <c r="G113" s="3"/>
      <c r="H113" s="7"/>
      <c r="I113" s="8"/>
      <c r="J113" s="3"/>
      <c r="K113" s="3"/>
      <c r="L113" s="1"/>
      <c r="M113" s="3"/>
      <c r="N113" s="10"/>
      <c r="O113" s="1"/>
      <c r="P113" s="1"/>
      <c r="Q113" s="1"/>
      <c r="R113" s="1"/>
      <c r="S113" s="1"/>
      <c r="T113" s="1"/>
      <c r="U113" s="1"/>
      <c r="V113" s="1"/>
      <c r="W113" s="32">
        <f t="shared" si="5"/>
        <v>1.13E-13</v>
      </c>
      <c r="X113" s="38"/>
      <c r="Y113" s="38"/>
      <c r="Z113" s="38"/>
      <c r="AA113" s="38"/>
      <c r="AB113" s="38"/>
    </row>
    <row r="114" spans="1:28" s="39" customFormat="1" ht="60" customHeight="1" x14ac:dyDescent="0.2">
      <c r="A114" s="34">
        <f t="shared" si="6"/>
        <v>1.1399999999999999E-13</v>
      </c>
      <c r="B114" s="36">
        <f t="shared" si="4"/>
        <v>109</v>
      </c>
      <c r="C114" s="37"/>
      <c r="D114" s="37"/>
      <c r="E114" s="20"/>
      <c r="F114" s="1"/>
      <c r="G114" s="3"/>
      <c r="H114" s="7"/>
      <c r="I114" s="8"/>
      <c r="J114" s="3"/>
      <c r="K114" s="3"/>
      <c r="L114" s="1"/>
      <c r="M114" s="3"/>
      <c r="N114" s="10"/>
      <c r="O114" s="1"/>
      <c r="P114" s="1"/>
      <c r="Q114" s="1"/>
      <c r="R114" s="1"/>
      <c r="S114" s="1"/>
      <c r="T114" s="1"/>
      <c r="U114" s="1"/>
      <c r="V114" s="1"/>
      <c r="W114" s="32">
        <f t="shared" si="5"/>
        <v>1.1399999999999999E-13</v>
      </c>
      <c r="X114" s="38"/>
      <c r="Y114" s="38"/>
      <c r="Z114" s="38"/>
      <c r="AA114" s="38"/>
      <c r="AB114" s="38"/>
    </row>
    <row r="115" spans="1:28" s="39" customFormat="1" ht="60" customHeight="1" x14ac:dyDescent="0.2">
      <c r="A115" s="34">
        <f t="shared" si="6"/>
        <v>1.1499999999999999E-13</v>
      </c>
      <c r="B115" s="36">
        <f t="shared" si="4"/>
        <v>110</v>
      </c>
      <c r="C115" s="37"/>
      <c r="D115" s="37"/>
      <c r="E115" s="20"/>
      <c r="F115" s="1"/>
      <c r="G115" s="3"/>
      <c r="H115" s="7"/>
      <c r="I115" s="8"/>
      <c r="J115" s="3"/>
      <c r="K115" s="3"/>
      <c r="L115" s="1"/>
      <c r="M115" s="3"/>
      <c r="N115" s="10"/>
      <c r="O115" s="1"/>
      <c r="P115" s="1"/>
      <c r="Q115" s="1"/>
      <c r="R115" s="1"/>
      <c r="S115" s="1"/>
      <c r="T115" s="1"/>
      <c r="U115" s="1"/>
      <c r="V115" s="1"/>
      <c r="W115" s="32">
        <f t="shared" si="5"/>
        <v>1.1499999999999999E-13</v>
      </c>
      <c r="X115" s="38"/>
      <c r="Y115" s="38"/>
      <c r="Z115" s="38"/>
      <c r="AA115" s="38"/>
      <c r="AB115" s="38"/>
    </row>
    <row r="116" spans="1:28" s="39" customFormat="1" ht="60" customHeight="1" x14ac:dyDescent="0.2">
      <c r="A116" s="34">
        <f t="shared" si="6"/>
        <v>1.1600000000000001E-13</v>
      </c>
      <c r="B116" s="36">
        <f t="shared" si="4"/>
        <v>111</v>
      </c>
      <c r="C116" s="37"/>
      <c r="D116" s="37"/>
      <c r="E116" s="20"/>
      <c r="F116" s="1"/>
      <c r="G116" s="3"/>
      <c r="H116" s="7"/>
      <c r="I116" s="8"/>
      <c r="J116" s="3"/>
      <c r="K116" s="3"/>
      <c r="L116" s="1"/>
      <c r="M116" s="3"/>
      <c r="N116" s="10"/>
      <c r="O116" s="1"/>
      <c r="P116" s="1"/>
      <c r="Q116" s="1"/>
      <c r="R116" s="1"/>
      <c r="S116" s="1"/>
      <c r="T116" s="1"/>
      <c r="U116" s="1"/>
      <c r="V116" s="1"/>
      <c r="W116" s="32">
        <f t="shared" si="5"/>
        <v>1.1600000000000001E-13</v>
      </c>
      <c r="X116" s="38"/>
      <c r="Y116" s="38"/>
      <c r="Z116" s="38"/>
      <c r="AA116" s="38"/>
      <c r="AB116" s="38"/>
    </row>
    <row r="117" spans="1:28" s="39" customFormat="1" ht="60" customHeight="1" x14ac:dyDescent="0.2">
      <c r="A117" s="34">
        <f t="shared" si="6"/>
        <v>1.1700000000000001E-13</v>
      </c>
      <c r="B117" s="36">
        <f t="shared" si="4"/>
        <v>112</v>
      </c>
      <c r="C117" s="37"/>
      <c r="D117" s="37"/>
      <c r="E117" s="20"/>
      <c r="F117" s="1"/>
      <c r="G117" s="3"/>
      <c r="H117" s="7"/>
      <c r="I117" s="8"/>
      <c r="J117" s="3"/>
      <c r="K117" s="3"/>
      <c r="L117" s="1"/>
      <c r="M117" s="3"/>
      <c r="N117" s="10"/>
      <c r="O117" s="1"/>
      <c r="P117" s="1"/>
      <c r="Q117" s="1"/>
      <c r="R117" s="1"/>
      <c r="S117" s="1"/>
      <c r="T117" s="1"/>
      <c r="U117" s="1"/>
      <c r="V117" s="1"/>
      <c r="W117" s="32">
        <f t="shared" si="5"/>
        <v>1.1700000000000001E-13</v>
      </c>
      <c r="X117" s="38"/>
      <c r="Y117" s="38"/>
      <c r="Z117" s="38"/>
      <c r="AA117" s="38"/>
      <c r="AB117" s="38"/>
    </row>
    <row r="118" spans="1:28" s="39" customFormat="1" ht="60" customHeight="1" x14ac:dyDescent="0.2">
      <c r="A118" s="34">
        <f t="shared" si="6"/>
        <v>1.18E-13</v>
      </c>
      <c r="B118" s="36">
        <f t="shared" si="4"/>
        <v>113</v>
      </c>
      <c r="C118" s="37"/>
      <c r="D118" s="37"/>
      <c r="E118" s="20"/>
      <c r="F118" s="1"/>
      <c r="G118" s="3"/>
      <c r="H118" s="7"/>
      <c r="I118" s="8"/>
      <c r="J118" s="3"/>
      <c r="K118" s="3"/>
      <c r="L118" s="1"/>
      <c r="M118" s="3"/>
      <c r="N118" s="10"/>
      <c r="O118" s="1"/>
      <c r="P118" s="1"/>
      <c r="Q118" s="1"/>
      <c r="R118" s="1"/>
      <c r="S118" s="1"/>
      <c r="T118" s="1"/>
      <c r="U118" s="1"/>
      <c r="V118" s="1"/>
      <c r="W118" s="32">
        <f t="shared" si="5"/>
        <v>1.18E-13</v>
      </c>
      <c r="X118" s="38"/>
      <c r="Y118" s="38"/>
      <c r="Z118" s="38"/>
      <c r="AA118" s="38"/>
      <c r="AB118" s="38"/>
    </row>
    <row r="119" spans="1:28" s="39" customFormat="1" ht="60" customHeight="1" x14ac:dyDescent="0.2">
      <c r="A119" s="34">
        <f t="shared" si="6"/>
        <v>1.19E-13</v>
      </c>
      <c r="B119" s="36">
        <f t="shared" si="4"/>
        <v>114</v>
      </c>
      <c r="C119" s="37"/>
      <c r="D119" s="37"/>
      <c r="E119" s="20"/>
      <c r="F119" s="1"/>
      <c r="G119" s="3"/>
      <c r="H119" s="7"/>
      <c r="I119" s="8"/>
      <c r="J119" s="3"/>
      <c r="K119" s="3"/>
      <c r="L119" s="1"/>
      <c r="M119" s="3"/>
      <c r="N119" s="10"/>
      <c r="O119" s="1"/>
      <c r="P119" s="1"/>
      <c r="Q119" s="1"/>
      <c r="R119" s="1"/>
      <c r="S119" s="1"/>
      <c r="T119" s="1"/>
      <c r="U119" s="1"/>
      <c r="V119" s="1"/>
      <c r="W119" s="32">
        <f t="shared" si="5"/>
        <v>1.19E-13</v>
      </c>
      <c r="X119" s="38"/>
      <c r="Y119" s="38"/>
      <c r="Z119" s="38"/>
      <c r="AA119" s="38"/>
      <c r="AB119" s="38"/>
    </row>
    <row r="120" spans="1:28" s="39" customFormat="1" ht="60" customHeight="1" x14ac:dyDescent="0.2">
      <c r="A120" s="34">
        <f t="shared" si="6"/>
        <v>1.1999999999999999E-13</v>
      </c>
      <c r="B120" s="36">
        <f t="shared" si="4"/>
        <v>115</v>
      </c>
      <c r="C120" s="37"/>
      <c r="D120" s="37"/>
      <c r="E120" s="20"/>
      <c r="F120" s="1"/>
      <c r="G120" s="3"/>
      <c r="H120" s="7"/>
      <c r="I120" s="8"/>
      <c r="J120" s="3"/>
      <c r="K120" s="3"/>
      <c r="L120" s="1"/>
      <c r="M120" s="3"/>
      <c r="N120" s="10"/>
      <c r="O120" s="1"/>
      <c r="P120" s="1"/>
      <c r="Q120" s="1"/>
      <c r="R120" s="1"/>
      <c r="S120" s="1"/>
      <c r="T120" s="1"/>
      <c r="U120" s="1"/>
      <c r="V120" s="1"/>
      <c r="W120" s="32">
        <f t="shared" si="5"/>
        <v>1.1999999999999999E-13</v>
      </c>
      <c r="X120" s="38"/>
      <c r="Y120" s="38"/>
      <c r="Z120" s="38"/>
      <c r="AA120" s="38"/>
      <c r="AB120" s="38"/>
    </row>
    <row r="121" spans="1:28" s="39" customFormat="1" ht="60" customHeight="1" x14ac:dyDescent="0.2">
      <c r="A121" s="34">
        <f t="shared" si="6"/>
        <v>1.2099999999999999E-13</v>
      </c>
      <c r="B121" s="36">
        <f t="shared" si="4"/>
        <v>116</v>
      </c>
      <c r="C121" s="37"/>
      <c r="D121" s="37"/>
      <c r="E121" s="20"/>
      <c r="F121" s="1"/>
      <c r="G121" s="3"/>
      <c r="H121" s="7"/>
      <c r="I121" s="8"/>
      <c r="J121" s="3"/>
      <c r="K121" s="3"/>
      <c r="L121" s="1"/>
      <c r="M121" s="3"/>
      <c r="N121" s="10"/>
      <c r="O121" s="1"/>
      <c r="P121" s="1"/>
      <c r="Q121" s="1"/>
      <c r="R121" s="1"/>
      <c r="S121" s="1"/>
      <c r="T121" s="1"/>
      <c r="U121" s="1"/>
      <c r="V121" s="1"/>
      <c r="W121" s="32">
        <f t="shared" si="5"/>
        <v>1.2099999999999999E-13</v>
      </c>
      <c r="X121" s="38"/>
      <c r="Y121" s="38"/>
      <c r="Z121" s="38"/>
      <c r="AA121" s="38"/>
      <c r="AB121" s="38"/>
    </row>
    <row r="122" spans="1:28" s="39" customFormat="1" ht="60" customHeight="1" x14ac:dyDescent="0.2">
      <c r="A122" s="34">
        <f t="shared" si="6"/>
        <v>1.2200000000000001E-13</v>
      </c>
      <c r="B122" s="36">
        <f t="shared" si="4"/>
        <v>117</v>
      </c>
      <c r="C122" s="37"/>
      <c r="D122" s="37"/>
      <c r="E122" s="20"/>
      <c r="F122" s="1"/>
      <c r="G122" s="3"/>
      <c r="H122" s="7"/>
      <c r="I122" s="8"/>
      <c r="J122" s="3"/>
      <c r="K122" s="3"/>
      <c r="L122" s="1"/>
      <c r="M122" s="3"/>
      <c r="N122" s="10"/>
      <c r="O122" s="1"/>
      <c r="P122" s="1"/>
      <c r="Q122" s="1"/>
      <c r="R122" s="1"/>
      <c r="S122" s="1"/>
      <c r="T122" s="1"/>
      <c r="U122" s="1"/>
      <c r="V122" s="1"/>
      <c r="W122" s="32">
        <f t="shared" si="5"/>
        <v>1.2200000000000001E-13</v>
      </c>
      <c r="X122" s="38"/>
      <c r="Y122" s="38"/>
      <c r="Z122" s="38"/>
      <c r="AA122" s="38"/>
      <c r="AB122" s="38"/>
    </row>
    <row r="123" spans="1:28" s="39" customFormat="1" ht="60" customHeight="1" x14ac:dyDescent="0.2">
      <c r="A123" s="34">
        <f t="shared" si="6"/>
        <v>1.2300000000000001E-13</v>
      </c>
      <c r="B123" s="36">
        <f t="shared" si="4"/>
        <v>118</v>
      </c>
      <c r="C123" s="37"/>
      <c r="D123" s="37"/>
      <c r="E123" s="20"/>
      <c r="F123" s="1"/>
      <c r="G123" s="3"/>
      <c r="H123" s="7"/>
      <c r="I123" s="8"/>
      <c r="J123" s="3"/>
      <c r="K123" s="3"/>
      <c r="L123" s="1"/>
      <c r="M123" s="3"/>
      <c r="N123" s="10"/>
      <c r="O123" s="1"/>
      <c r="P123" s="1"/>
      <c r="Q123" s="1"/>
      <c r="R123" s="1"/>
      <c r="S123" s="1"/>
      <c r="T123" s="1"/>
      <c r="U123" s="1"/>
      <c r="V123" s="1"/>
      <c r="W123" s="32">
        <f t="shared" si="5"/>
        <v>1.2300000000000001E-13</v>
      </c>
      <c r="X123" s="38"/>
      <c r="Y123" s="38"/>
      <c r="Z123" s="38"/>
      <c r="AA123" s="38"/>
      <c r="AB123" s="38"/>
    </row>
    <row r="124" spans="1:28" s="39" customFormat="1" ht="60" customHeight="1" x14ac:dyDescent="0.2">
      <c r="A124" s="34">
        <f t="shared" si="6"/>
        <v>1.24E-13</v>
      </c>
      <c r="B124" s="36">
        <f t="shared" si="4"/>
        <v>119</v>
      </c>
      <c r="C124" s="37"/>
      <c r="D124" s="37"/>
      <c r="E124" s="20"/>
      <c r="F124" s="1"/>
      <c r="G124" s="3"/>
      <c r="H124" s="7"/>
      <c r="I124" s="8"/>
      <c r="J124" s="3"/>
      <c r="K124" s="3"/>
      <c r="L124" s="1"/>
      <c r="M124" s="3"/>
      <c r="N124" s="10"/>
      <c r="O124" s="1"/>
      <c r="P124" s="1"/>
      <c r="Q124" s="1"/>
      <c r="R124" s="1"/>
      <c r="S124" s="1"/>
      <c r="T124" s="1"/>
      <c r="U124" s="1"/>
      <c r="V124" s="1"/>
      <c r="W124" s="32">
        <f t="shared" si="5"/>
        <v>1.24E-13</v>
      </c>
      <c r="X124" s="38"/>
      <c r="Y124" s="38"/>
      <c r="Z124" s="38"/>
      <c r="AA124" s="38"/>
      <c r="AB124" s="38"/>
    </row>
    <row r="125" spans="1:28" s="39" customFormat="1" ht="60" customHeight="1" x14ac:dyDescent="0.2">
      <c r="A125" s="34">
        <f t="shared" si="6"/>
        <v>1.25E-13</v>
      </c>
      <c r="B125" s="36">
        <f t="shared" si="4"/>
        <v>120</v>
      </c>
      <c r="C125" s="37"/>
      <c r="D125" s="37"/>
      <c r="E125" s="20"/>
      <c r="F125" s="1"/>
      <c r="G125" s="3"/>
      <c r="H125" s="7"/>
      <c r="I125" s="8"/>
      <c r="J125" s="3"/>
      <c r="K125" s="3"/>
      <c r="L125" s="1"/>
      <c r="M125" s="3"/>
      <c r="N125" s="10"/>
      <c r="O125" s="1"/>
      <c r="P125" s="1"/>
      <c r="Q125" s="1"/>
      <c r="R125" s="1"/>
      <c r="S125" s="1"/>
      <c r="T125" s="1"/>
      <c r="U125" s="1"/>
      <c r="V125" s="1"/>
      <c r="W125" s="32">
        <f t="shared" si="5"/>
        <v>1.25E-13</v>
      </c>
      <c r="X125" s="38"/>
      <c r="Y125" s="38"/>
      <c r="Z125" s="38"/>
      <c r="AA125" s="38"/>
      <c r="AB125" s="38"/>
    </row>
    <row r="126" spans="1:28" s="39" customFormat="1" ht="60" customHeight="1" x14ac:dyDescent="0.2">
      <c r="A126" s="34">
        <f t="shared" si="6"/>
        <v>1.2599999999999999E-13</v>
      </c>
      <c r="B126" s="36">
        <f t="shared" si="4"/>
        <v>121</v>
      </c>
      <c r="C126" s="37"/>
      <c r="D126" s="37"/>
      <c r="E126" s="20"/>
      <c r="F126" s="1"/>
      <c r="G126" s="3"/>
      <c r="H126" s="7"/>
      <c r="I126" s="8"/>
      <c r="J126" s="3"/>
      <c r="K126" s="3"/>
      <c r="L126" s="1"/>
      <c r="M126" s="3"/>
      <c r="N126" s="10"/>
      <c r="O126" s="1"/>
      <c r="P126" s="1"/>
      <c r="Q126" s="1"/>
      <c r="R126" s="1"/>
      <c r="S126" s="1"/>
      <c r="T126" s="1"/>
      <c r="U126" s="1"/>
      <c r="V126" s="1"/>
      <c r="W126" s="32">
        <f t="shared" si="5"/>
        <v>1.2599999999999999E-13</v>
      </c>
      <c r="X126" s="38"/>
      <c r="Y126" s="38"/>
      <c r="Z126" s="38"/>
      <c r="AA126" s="38"/>
      <c r="AB126" s="38"/>
    </row>
    <row r="127" spans="1:28" s="39" customFormat="1" ht="60" customHeight="1" x14ac:dyDescent="0.2">
      <c r="A127" s="34">
        <f t="shared" si="6"/>
        <v>1.2699999999999999E-13</v>
      </c>
      <c r="B127" s="36">
        <f t="shared" si="4"/>
        <v>122</v>
      </c>
      <c r="C127" s="37"/>
      <c r="D127" s="37"/>
      <c r="E127" s="20"/>
      <c r="F127" s="1"/>
      <c r="G127" s="3"/>
      <c r="H127" s="7"/>
      <c r="I127" s="8"/>
      <c r="J127" s="3"/>
      <c r="K127" s="3"/>
      <c r="L127" s="1"/>
      <c r="M127" s="3"/>
      <c r="N127" s="10"/>
      <c r="O127" s="1"/>
      <c r="P127" s="1"/>
      <c r="Q127" s="1"/>
      <c r="R127" s="1"/>
      <c r="S127" s="1"/>
      <c r="T127" s="1"/>
      <c r="U127" s="1"/>
      <c r="V127" s="1"/>
      <c r="W127" s="32">
        <f t="shared" si="5"/>
        <v>1.2699999999999999E-13</v>
      </c>
      <c r="X127" s="38"/>
      <c r="Y127" s="38"/>
      <c r="Z127" s="38"/>
      <c r="AA127" s="38"/>
      <c r="AB127" s="38"/>
    </row>
    <row r="128" spans="1:28" s="39" customFormat="1" ht="60" customHeight="1" x14ac:dyDescent="0.2">
      <c r="A128" s="34">
        <f t="shared" si="6"/>
        <v>1.2800000000000001E-13</v>
      </c>
      <c r="B128" s="36">
        <f t="shared" si="4"/>
        <v>123</v>
      </c>
      <c r="C128" s="37"/>
      <c r="D128" s="37"/>
      <c r="E128" s="20"/>
      <c r="F128" s="1"/>
      <c r="G128" s="3"/>
      <c r="H128" s="7"/>
      <c r="I128" s="8"/>
      <c r="J128" s="3"/>
      <c r="K128" s="3"/>
      <c r="L128" s="1"/>
      <c r="M128" s="3"/>
      <c r="N128" s="10"/>
      <c r="O128" s="1"/>
      <c r="P128" s="1"/>
      <c r="Q128" s="1"/>
      <c r="R128" s="1"/>
      <c r="S128" s="1"/>
      <c r="T128" s="1"/>
      <c r="U128" s="1"/>
      <c r="V128" s="1"/>
      <c r="W128" s="32">
        <f t="shared" si="5"/>
        <v>1.2800000000000001E-13</v>
      </c>
      <c r="X128" s="38"/>
      <c r="Y128" s="38"/>
      <c r="Z128" s="38"/>
      <c r="AA128" s="38"/>
      <c r="AB128" s="38"/>
    </row>
    <row r="129" spans="1:28" s="39" customFormat="1" ht="60" customHeight="1" x14ac:dyDescent="0.2">
      <c r="A129" s="34">
        <f t="shared" si="6"/>
        <v>1.2900000000000001E-13</v>
      </c>
      <c r="B129" s="36">
        <f t="shared" si="4"/>
        <v>124</v>
      </c>
      <c r="C129" s="37"/>
      <c r="D129" s="37"/>
      <c r="E129" s="20"/>
      <c r="F129" s="1"/>
      <c r="G129" s="3"/>
      <c r="H129" s="7"/>
      <c r="I129" s="8"/>
      <c r="J129" s="3"/>
      <c r="K129" s="3"/>
      <c r="L129" s="1"/>
      <c r="M129" s="3"/>
      <c r="N129" s="10"/>
      <c r="O129" s="1"/>
      <c r="P129" s="1"/>
      <c r="Q129" s="1"/>
      <c r="R129" s="1"/>
      <c r="S129" s="1"/>
      <c r="T129" s="1"/>
      <c r="U129" s="1"/>
      <c r="V129" s="1"/>
      <c r="W129" s="32">
        <f t="shared" si="5"/>
        <v>1.2900000000000001E-13</v>
      </c>
      <c r="X129" s="38"/>
      <c r="Y129" s="38"/>
      <c r="Z129" s="38"/>
      <c r="AA129" s="38"/>
      <c r="AB129" s="38"/>
    </row>
    <row r="130" spans="1:28" s="39" customFormat="1" ht="60" customHeight="1" x14ac:dyDescent="0.2">
      <c r="A130" s="34">
        <f t="shared" si="6"/>
        <v>1.3E-13</v>
      </c>
      <c r="B130" s="36">
        <f t="shared" si="4"/>
        <v>125</v>
      </c>
      <c r="C130" s="37"/>
      <c r="D130" s="37"/>
      <c r="E130" s="20"/>
      <c r="F130" s="1"/>
      <c r="G130" s="3"/>
      <c r="H130" s="7"/>
      <c r="I130" s="8"/>
      <c r="J130" s="3"/>
      <c r="K130" s="3"/>
      <c r="L130" s="1"/>
      <c r="M130" s="3"/>
      <c r="N130" s="10"/>
      <c r="O130" s="1"/>
      <c r="P130" s="1"/>
      <c r="Q130" s="1"/>
      <c r="R130" s="1"/>
      <c r="S130" s="1"/>
      <c r="T130" s="1"/>
      <c r="U130" s="1"/>
      <c r="V130" s="1"/>
      <c r="W130" s="32">
        <f t="shared" si="5"/>
        <v>1.3E-13</v>
      </c>
      <c r="X130" s="38"/>
      <c r="Y130" s="38"/>
      <c r="Z130" s="38"/>
      <c r="AA130" s="38"/>
      <c r="AB130" s="38"/>
    </row>
    <row r="131" spans="1:28" s="39" customFormat="1" ht="60" customHeight="1" x14ac:dyDescent="0.2">
      <c r="A131" s="34">
        <f t="shared" si="6"/>
        <v>1.31E-13</v>
      </c>
      <c r="B131" s="36">
        <f t="shared" si="4"/>
        <v>126</v>
      </c>
      <c r="C131" s="37"/>
      <c r="D131" s="37"/>
      <c r="E131" s="20"/>
      <c r="F131" s="1"/>
      <c r="G131" s="3"/>
      <c r="H131" s="7"/>
      <c r="I131" s="8"/>
      <c r="J131" s="3"/>
      <c r="K131" s="3"/>
      <c r="L131" s="1"/>
      <c r="M131" s="3"/>
      <c r="N131" s="10"/>
      <c r="O131" s="1"/>
      <c r="P131" s="1"/>
      <c r="Q131" s="1"/>
      <c r="R131" s="1"/>
      <c r="S131" s="1"/>
      <c r="T131" s="1"/>
      <c r="U131" s="1"/>
      <c r="V131" s="1"/>
      <c r="W131" s="32">
        <f t="shared" si="5"/>
        <v>1.31E-13</v>
      </c>
      <c r="X131" s="38"/>
      <c r="Y131" s="38"/>
      <c r="Z131" s="38"/>
      <c r="AA131" s="38"/>
      <c r="AB131" s="38"/>
    </row>
    <row r="132" spans="1:28" s="39" customFormat="1" ht="60" customHeight="1" x14ac:dyDescent="0.2">
      <c r="A132" s="34">
        <f t="shared" si="6"/>
        <v>1.3199999999999999E-13</v>
      </c>
      <c r="B132" s="36">
        <f t="shared" si="4"/>
        <v>127</v>
      </c>
      <c r="C132" s="37"/>
      <c r="D132" s="37"/>
      <c r="E132" s="20"/>
      <c r="F132" s="1"/>
      <c r="G132" s="3"/>
      <c r="H132" s="7"/>
      <c r="I132" s="8"/>
      <c r="J132" s="3"/>
      <c r="K132" s="3"/>
      <c r="L132" s="1"/>
      <c r="M132" s="3"/>
      <c r="N132" s="10"/>
      <c r="O132" s="1"/>
      <c r="P132" s="1"/>
      <c r="Q132" s="1"/>
      <c r="R132" s="1"/>
      <c r="S132" s="1"/>
      <c r="T132" s="1"/>
      <c r="U132" s="1"/>
      <c r="V132" s="1"/>
      <c r="W132" s="32">
        <f t="shared" si="5"/>
        <v>1.3199999999999999E-13</v>
      </c>
      <c r="X132" s="38"/>
      <c r="Y132" s="38"/>
      <c r="Z132" s="38"/>
      <c r="AA132" s="38"/>
      <c r="AB132" s="38"/>
    </row>
    <row r="133" spans="1:28" s="39" customFormat="1" ht="60" customHeight="1" x14ac:dyDescent="0.2">
      <c r="A133" s="34">
        <f t="shared" si="6"/>
        <v>1.3299999999999999E-13</v>
      </c>
      <c r="B133" s="36">
        <f t="shared" si="4"/>
        <v>128</v>
      </c>
      <c r="C133" s="37"/>
      <c r="D133" s="37"/>
      <c r="E133" s="20"/>
      <c r="F133" s="1"/>
      <c r="G133" s="3"/>
      <c r="H133" s="7"/>
      <c r="I133" s="8"/>
      <c r="J133" s="3"/>
      <c r="K133" s="3"/>
      <c r="L133" s="1"/>
      <c r="M133" s="3"/>
      <c r="N133" s="10"/>
      <c r="O133" s="1"/>
      <c r="P133" s="1"/>
      <c r="Q133" s="1"/>
      <c r="R133" s="1"/>
      <c r="S133" s="1"/>
      <c r="T133" s="1"/>
      <c r="U133" s="1"/>
      <c r="V133" s="1"/>
      <c r="W133" s="32">
        <f t="shared" si="5"/>
        <v>1.3299999999999999E-13</v>
      </c>
      <c r="X133" s="38"/>
      <c r="Y133" s="38"/>
      <c r="Z133" s="38"/>
      <c r="AA133" s="38"/>
      <c r="AB133" s="38"/>
    </row>
    <row r="134" spans="1:28" s="39" customFormat="1" ht="60" customHeight="1" x14ac:dyDescent="0.2">
      <c r="A134" s="34">
        <f t="shared" si="6"/>
        <v>1.3400000000000001E-13</v>
      </c>
      <c r="B134" s="36">
        <f t="shared" ref="B134:B197" si="7">ROW(134:134)-5</f>
        <v>129</v>
      </c>
      <c r="C134" s="37"/>
      <c r="D134" s="37"/>
      <c r="E134" s="20"/>
      <c r="F134" s="1"/>
      <c r="G134" s="3"/>
      <c r="H134" s="7"/>
      <c r="I134" s="8"/>
      <c r="J134" s="3"/>
      <c r="K134" s="3"/>
      <c r="L134" s="1"/>
      <c r="M134" s="3"/>
      <c r="N134" s="10"/>
      <c r="O134" s="1"/>
      <c r="P134" s="1"/>
      <c r="Q134" s="1"/>
      <c r="R134" s="1"/>
      <c r="S134" s="1"/>
      <c r="T134" s="1"/>
      <c r="U134" s="1"/>
      <c r="V134" s="1"/>
      <c r="W134" s="32">
        <f t="shared" si="5"/>
        <v>1.3400000000000001E-13</v>
      </c>
      <c r="X134" s="38"/>
      <c r="Y134" s="38"/>
      <c r="Z134" s="38"/>
      <c r="AA134" s="38"/>
      <c r="AB134" s="38"/>
    </row>
    <row r="135" spans="1:28" s="39" customFormat="1" ht="60" customHeight="1" x14ac:dyDescent="0.2">
      <c r="A135" s="34">
        <f t="shared" si="6"/>
        <v>1.3500000000000001E-13</v>
      </c>
      <c r="B135" s="36">
        <f t="shared" si="7"/>
        <v>130</v>
      </c>
      <c r="C135" s="37"/>
      <c r="D135" s="37"/>
      <c r="E135" s="20"/>
      <c r="F135" s="1"/>
      <c r="G135" s="3"/>
      <c r="H135" s="7"/>
      <c r="I135" s="8"/>
      <c r="J135" s="3"/>
      <c r="K135" s="3"/>
      <c r="L135" s="1"/>
      <c r="M135" s="3"/>
      <c r="N135" s="10"/>
      <c r="O135" s="1"/>
      <c r="P135" s="1"/>
      <c r="Q135" s="1"/>
      <c r="R135" s="1"/>
      <c r="S135" s="1"/>
      <c r="T135" s="1"/>
      <c r="U135" s="1"/>
      <c r="V135" s="1"/>
      <c r="W135" s="32">
        <f t="shared" ref="W135:W198" si="8">IF(OR(D135&lt;&gt;0,C135&lt;&gt;0),((F135*$F$2+G135*$G$2+SUMIF(J135:M135,"x",$J$2:$M$2))+($N$2*N135)+SUMIF(V135:V135,"x",$V$2:$V$2)+SUMIF(O135:U135,"x",$O$2:$U$2)+ROW(B135)/10000),((F135*$F$2+G135*$G$2+SUMIF(J135:M135,"x",$J$2:$M$2))+($N$2*N135)+SUMIF(V135:V135,"x",$V$2:$V$2)+SUMIF(O135:U135,"x",$O$2:$U$2)+ROW(B135)/1000000000000000))</f>
        <v>1.3500000000000001E-13</v>
      </c>
      <c r="X135" s="38"/>
      <c r="Y135" s="38"/>
      <c r="Z135" s="38"/>
      <c r="AA135" s="38"/>
      <c r="AB135" s="38"/>
    </row>
    <row r="136" spans="1:28" s="39" customFormat="1" ht="60" customHeight="1" x14ac:dyDescent="0.2">
      <c r="A136" s="34">
        <f t="shared" ref="A136:A199" si="9">W136</f>
        <v>1.36E-13</v>
      </c>
      <c r="B136" s="36">
        <f t="shared" si="7"/>
        <v>131</v>
      </c>
      <c r="C136" s="37"/>
      <c r="D136" s="37"/>
      <c r="E136" s="20"/>
      <c r="F136" s="1"/>
      <c r="G136" s="3"/>
      <c r="H136" s="7"/>
      <c r="I136" s="8"/>
      <c r="J136" s="3"/>
      <c r="K136" s="3"/>
      <c r="L136" s="1"/>
      <c r="M136" s="3"/>
      <c r="N136" s="10"/>
      <c r="O136" s="1"/>
      <c r="P136" s="1"/>
      <c r="Q136" s="1"/>
      <c r="R136" s="1"/>
      <c r="S136" s="1"/>
      <c r="T136" s="1"/>
      <c r="U136" s="1"/>
      <c r="V136" s="1"/>
      <c r="W136" s="32">
        <f t="shared" si="8"/>
        <v>1.36E-13</v>
      </c>
      <c r="X136" s="38"/>
      <c r="Y136" s="38"/>
      <c r="Z136" s="38"/>
      <c r="AA136" s="38"/>
      <c r="AB136" s="38"/>
    </row>
    <row r="137" spans="1:28" s="39" customFormat="1" ht="60" customHeight="1" x14ac:dyDescent="0.2">
      <c r="A137" s="34">
        <f t="shared" si="9"/>
        <v>1.37E-13</v>
      </c>
      <c r="B137" s="36">
        <f t="shared" si="7"/>
        <v>132</v>
      </c>
      <c r="C137" s="37"/>
      <c r="D137" s="37"/>
      <c r="E137" s="20"/>
      <c r="F137" s="1"/>
      <c r="G137" s="3"/>
      <c r="H137" s="7"/>
      <c r="I137" s="8"/>
      <c r="J137" s="3"/>
      <c r="K137" s="3"/>
      <c r="L137" s="1"/>
      <c r="M137" s="3"/>
      <c r="N137" s="10"/>
      <c r="O137" s="1"/>
      <c r="P137" s="1"/>
      <c r="Q137" s="1"/>
      <c r="R137" s="1"/>
      <c r="S137" s="1"/>
      <c r="T137" s="1"/>
      <c r="U137" s="1"/>
      <c r="V137" s="1"/>
      <c r="W137" s="32">
        <f t="shared" si="8"/>
        <v>1.37E-13</v>
      </c>
      <c r="X137" s="38"/>
      <c r="Y137" s="38"/>
      <c r="Z137" s="38"/>
      <c r="AA137" s="38"/>
      <c r="AB137" s="38"/>
    </row>
    <row r="138" spans="1:28" s="39" customFormat="1" ht="60" customHeight="1" x14ac:dyDescent="0.2">
      <c r="A138" s="34">
        <f t="shared" si="9"/>
        <v>1.3799999999999999E-13</v>
      </c>
      <c r="B138" s="36">
        <f t="shared" si="7"/>
        <v>133</v>
      </c>
      <c r="C138" s="37"/>
      <c r="D138" s="37"/>
      <c r="E138" s="20"/>
      <c r="F138" s="1"/>
      <c r="G138" s="3"/>
      <c r="H138" s="7"/>
      <c r="I138" s="8"/>
      <c r="J138" s="3"/>
      <c r="K138" s="3"/>
      <c r="L138" s="1"/>
      <c r="M138" s="3"/>
      <c r="N138" s="10"/>
      <c r="O138" s="1"/>
      <c r="P138" s="1"/>
      <c r="Q138" s="1"/>
      <c r="R138" s="1"/>
      <c r="S138" s="1"/>
      <c r="T138" s="1"/>
      <c r="U138" s="1"/>
      <c r="V138" s="1"/>
      <c r="W138" s="32">
        <f t="shared" si="8"/>
        <v>1.3799999999999999E-13</v>
      </c>
      <c r="X138" s="38"/>
      <c r="Y138" s="38"/>
      <c r="Z138" s="38"/>
      <c r="AA138" s="38"/>
      <c r="AB138" s="38"/>
    </row>
    <row r="139" spans="1:28" s="39" customFormat="1" ht="60" customHeight="1" x14ac:dyDescent="0.2">
      <c r="A139" s="34">
        <f t="shared" si="9"/>
        <v>1.3899999999999999E-13</v>
      </c>
      <c r="B139" s="36">
        <f t="shared" si="7"/>
        <v>134</v>
      </c>
      <c r="C139" s="37"/>
      <c r="D139" s="37"/>
      <c r="E139" s="20"/>
      <c r="F139" s="1"/>
      <c r="G139" s="3"/>
      <c r="H139" s="7"/>
      <c r="I139" s="8"/>
      <c r="J139" s="3"/>
      <c r="K139" s="3"/>
      <c r="L139" s="1"/>
      <c r="M139" s="3"/>
      <c r="N139" s="10"/>
      <c r="O139" s="1"/>
      <c r="P139" s="1"/>
      <c r="Q139" s="1"/>
      <c r="R139" s="1"/>
      <c r="S139" s="1"/>
      <c r="T139" s="1"/>
      <c r="U139" s="1"/>
      <c r="V139" s="1"/>
      <c r="W139" s="32">
        <f t="shared" si="8"/>
        <v>1.3899999999999999E-13</v>
      </c>
      <c r="X139" s="38"/>
      <c r="Y139" s="38"/>
      <c r="Z139" s="38"/>
      <c r="AA139" s="38"/>
      <c r="AB139" s="38"/>
    </row>
    <row r="140" spans="1:28" s="39" customFormat="1" ht="60" customHeight="1" x14ac:dyDescent="0.2">
      <c r="A140" s="34">
        <f t="shared" si="9"/>
        <v>1.4000000000000001E-13</v>
      </c>
      <c r="B140" s="36">
        <f t="shared" si="7"/>
        <v>135</v>
      </c>
      <c r="C140" s="37"/>
      <c r="D140" s="37"/>
      <c r="E140" s="20"/>
      <c r="F140" s="1"/>
      <c r="G140" s="3"/>
      <c r="H140" s="7"/>
      <c r="I140" s="8"/>
      <c r="J140" s="3"/>
      <c r="K140" s="3"/>
      <c r="L140" s="1"/>
      <c r="M140" s="3"/>
      <c r="N140" s="10"/>
      <c r="O140" s="1"/>
      <c r="P140" s="1"/>
      <c r="Q140" s="1"/>
      <c r="R140" s="1"/>
      <c r="S140" s="1"/>
      <c r="T140" s="1"/>
      <c r="U140" s="1"/>
      <c r="V140" s="1"/>
      <c r="W140" s="32">
        <f t="shared" si="8"/>
        <v>1.4000000000000001E-13</v>
      </c>
      <c r="X140" s="38"/>
      <c r="Y140" s="38"/>
      <c r="Z140" s="38"/>
      <c r="AA140" s="38"/>
      <c r="AB140" s="38"/>
    </row>
    <row r="141" spans="1:28" s="39" customFormat="1" ht="60" customHeight="1" x14ac:dyDescent="0.2">
      <c r="A141" s="34">
        <f t="shared" si="9"/>
        <v>1.4100000000000001E-13</v>
      </c>
      <c r="B141" s="36">
        <f t="shared" si="7"/>
        <v>136</v>
      </c>
      <c r="C141" s="37"/>
      <c r="D141" s="37"/>
      <c r="E141" s="20"/>
      <c r="F141" s="1"/>
      <c r="G141" s="3"/>
      <c r="H141" s="7"/>
      <c r="I141" s="8"/>
      <c r="J141" s="3"/>
      <c r="K141" s="3"/>
      <c r="L141" s="1"/>
      <c r="M141" s="3"/>
      <c r="N141" s="10"/>
      <c r="O141" s="1"/>
      <c r="P141" s="1"/>
      <c r="Q141" s="1"/>
      <c r="R141" s="1"/>
      <c r="S141" s="1"/>
      <c r="T141" s="1"/>
      <c r="U141" s="1"/>
      <c r="V141" s="1"/>
      <c r="W141" s="32">
        <f t="shared" si="8"/>
        <v>1.4100000000000001E-13</v>
      </c>
      <c r="X141" s="38"/>
      <c r="Y141" s="38"/>
      <c r="Z141" s="38"/>
      <c r="AA141" s="38"/>
      <c r="AB141" s="38"/>
    </row>
    <row r="142" spans="1:28" s="39" customFormat="1" ht="60" customHeight="1" x14ac:dyDescent="0.2">
      <c r="A142" s="34">
        <f t="shared" si="9"/>
        <v>1.42E-13</v>
      </c>
      <c r="B142" s="36">
        <f t="shared" si="7"/>
        <v>137</v>
      </c>
      <c r="C142" s="37"/>
      <c r="D142" s="37"/>
      <c r="E142" s="20"/>
      <c r="F142" s="1"/>
      <c r="G142" s="3"/>
      <c r="H142" s="7"/>
      <c r="I142" s="8"/>
      <c r="J142" s="3"/>
      <c r="K142" s="3"/>
      <c r="L142" s="1"/>
      <c r="M142" s="3"/>
      <c r="N142" s="10"/>
      <c r="O142" s="1"/>
      <c r="P142" s="1"/>
      <c r="Q142" s="1"/>
      <c r="R142" s="1"/>
      <c r="S142" s="1"/>
      <c r="T142" s="1"/>
      <c r="U142" s="1"/>
      <c r="V142" s="1"/>
      <c r="W142" s="32">
        <f t="shared" si="8"/>
        <v>1.42E-13</v>
      </c>
      <c r="X142" s="38"/>
      <c r="Y142" s="38"/>
      <c r="Z142" s="38"/>
      <c r="AA142" s="38"/>
      <c r="AB142" s="38"/>
    </row>
    <row r="143" spans="1:28" s="39" customFormat="1" ht="60" customHeight="1" x14ac:dyDescent="0.2">
      <c r="A143" s="34">
        <f t="shared" si="9"/>
        <v>1.43E-13</v>
      </c>
      <c r="B143" s="36">
        <f t="shared" si="7"/>
        <v>138</v>
      </c>
      <c r="C143" s="37"/>
      <c r="D143" s="37"/>
      <c r="E143" s="20"/>
      <c r="F143" s="1"/>
      <c r="G143" s="3"/>
      <c r="H143" s="7"/>
      <c r="I143" s="8"/>
      <c r="J143" s="3"/>
      <c r="K143" s="3"/>
      <c r="L143" s="1"/>
      <c r="M143" s="3"/>
      <c r="N143" s="10"/>
      <c r="O143" s="1"/>
      <c r="P143" s="1"/>
      <c r="Q143" s="1"/>
      <c r="R143" s="1"/>
      <c r="S143" s="1"/>
      <c r="T143" s="1"/>
      <c r="U143" s="1"/>
      <c r="V143" s="1"/>
      <c r="W143" s="32">
        <f t="shared" si="8"/>
        <v>1.43E-13</v>
      </c>
      <c r="X143" s="38"/>
      <c r="Y143" s="38"/>
      <c r="Z143" s="38"/>
      <c r="AA143" s="38"/>
      <c r="AB143" s="38"/>
    </row>
    <row r="144" spans="1:28" s="39" customFormat="1" ht="60" customHeight="1" x14ac:dyDescent="0.2">
      <c r="A144" s="34">
        <f t="shared" si="9"/>
        <v>1.4399999999999999E-13</v>
      </c>
      <c r="B144" s="36">
        <f t="shared" si="7"/>
        <v>139</v>
      </c>
      <c r="C144" s="37"/>
      <c r="D144" s="37"/>
      <c r="E144" s="20"/>
      <c r="F144" s="1"/>
      <c r="G144" s="3"/>
      <c r="H144" s="7"/>
      <c r="I144" s="8"/>
      <c r="J144" s="3"/>
      <c r="K144" s="3"/>
      <c r="L144" s="1"/>
      <c r="M144" s="3"/>
      <c r="N144" s="10"/>
      <c r="O144" s="1"/>
      <c r="P144" s="1"/>
      <c r="Q144" s="1"/>
      <c r="R144" s="1"/>
      <c r="S144" s="1"/>
      <c r="T144" s="1"/>
      <c r="U144" s="1"/>
      <c r="V144" s="1"/>
      <c r="W144" s="32">
        <f t="shared" si="8"/>
        <v>1.4399999999999999E-13</v>
      </c>
      <c r="X144" s="38"/>
      <c r="Y144" s="38"/>
      <c r="Z144" s="38"/>
      <c r="AA144" s="38"/>
      <c r="AB144" s="38"/>
    </row>
    <row r="145" spans="1:28" s="39" customFormat="1" ht="60" customHeight="1" x14ac:dyDescent="0.2">
      <c r="A145" s="34">
        <f t="shared" si="9"/>
        <v>1.4499999999999999E-13</v>
      </c>
      <c r="B145" s="36">
        <f t="shared" si="7"/>
        <v>140</v>
      </c>
      <c r="C145" s="37"/>
      <c r="D145" s="37"/>
      <c r="E145" s="20"/>
      <c r="F145" s="1"/>
      <c r="G145" s="3"/>
      <c r="H145" s="7"/>
      <c r="I145" s="8"/>
      <c r="J145" s="3"/>
      <c r="K145" s="3"/>
      <c r="L145" s="1"/>
      <c r="M145" s="3"/>
      <c r="N145" s="10"/>
      <c r="O145" s="1"/>
      <c r="P145" s="1"/>
      <c r="Q145" s="1"/>
      <c r="R145" s="1"/>
      <c r="S145" s="1"/>
      <c r="T145" s="1"/>
      <c r="U145" s="1"/>
      <c r="V145" s="1"/>
      <c r="W145" s="32">
        <f t="shared" si="8"/>
        <v>1.4499999999999999E-13</v>
      </c>
      <c r="X145" s="38"/>
      <c r="Y145" s="38"/>
      <c r="Z145" s="38"/>
      <c r="AA145" s="38"/>
      <c r="AB145" s="38"/>
    </row>
    <row r="146" spans="1:28" s="39" customFormat="1" ht="60" customHeight="1" x14ac:dyDescent="0.2">
      <c r="A146" s="34">
        <f t="shared" si="9"/>
        <v>1.4600000000000001E-13</v>
      </c>
      <c r="B146" s="36">
        <f t="shared" si="7"/>
        <v>141</v>
      </c>
      <c r="C146" s="37"/>
      <c r="D146" s="37"/>
      <c r="E146" s="20"/>
      <c r="F146" s="1"/>
      <c r="G146" s="3"/>
      <c r="H146" s="7"/>
      <c r="I146" s="8"/>
      <c r="J146" s="3"/>
      <c r="K146" s="3"/>
      <c r="L146" s="1"/>
      <c r="M146" s="3"/>
      <c r="N146" s="10"/>
      <c r="O146" s="1"/>
      <c r="P146" s="1"/>
      <c r="Q146" s="1"/>
      <c r="R146" s="1"/>
      <c r="S146" s="1"/>
      <c r="T146" s="1"/>
      <c r="U146" s="1"/>
      <c r="V146" s="1"/>
      <c r="W146" s="32">
        <f t="shared" si="8"/>
        <v>1.4600000000000001E-13</v>
      </c>
      <c r="X146" s="38"/>
      <c r="Y146" s="38"/>
      <c r="Z146" s="38"/>
      <c r="AA146" s="38"/>
      <c r="AB146" s="38"/>
    </row>
    <row r="147" spans="1:28" s="39" customFormat="1" ht="60" customHeight="1" x14ac:dyDescent="0.2">
      <c r="A147" s="34">
        <f t="shared" si="9"/>
        <v>1.47E-13</v>
      </c>
      <c r="B147" s="36">
        <f t="shared" si="7"/>
        <v>142</v>
      </c>
      <c r="C147" s="37"/>
      <c r="D147" s="37"/>
      <c r="E147" s="20"/>
      <c r="F147" s="1"/>
      <c r="G147" s="3"/>
      <c r="H147" s="7"/>
      <c r="I147" s="8"/>
      <c r="J147" s="3"/>
      <c r="K147" s="3"/>
      <c r="L147" s="1"/>
      <c r="M147" s="3"/>
      <c r="N147" s="10"/>
      <c r="O147" s="1"/>
      <c r="P147" s="1"/>
      <c r="Q147" s="1"/>
      <c r="R147" s="1"/>
      <c r="S147" s="1"/>
      <c r="T147" s="1"/>
      <c r="U147" s="1"/>
      <c r="V147" s="1"/>
      <c r="W147" s="32">
        <f t="shared" si="8"/>
        <v>1.47E-13</v>
      </c>
      <c r="X147" s="38"/>
      <c r="Y147" s="38"/>
      <c r="Z147" s="38"/>
      <c r="AA147" s="38"/>
      <c r="AB147" s="38"/>
    </row>
    <row r="148" spans="1:28" s="39" customFormat="1" ht="60" customHeight="1" x14ac:dyDescent="0.2">
      <c r="A148" s="34">
        <f t="shared" si="9"/>
        <v>1.48E-13</v>
      </c>
      <c r="B148" s="36">
        <f t="shared" si="7"/>
        <v>143</v>
      </c>
      <c r="C148" s="37"/>
      <c r="D148" s="37"/>
      <c r="E148" s="20"/>
      <c r="F148" s="1"/>
      <c r="G148" s="3"/>
      <c r="H148" s="7"/>
      <c r="I148" s="8"/>
      <c r="J148" s="3"/>
      <c r="K148" s="3"/>
      <c r="L148" s="1"/>
      <c r="M148" s="3"/>
      <c r="N148" s="10"/>
      <c r="O148" s="1"/>
      <c r="P148" s="1"/>
      <c r="Q148" s="1"/>
      <c r="R148" s="1"/>
      <c r="S148" s="1"/>
      <c r="T148" s="1"/>
      <c r="U148" s="1"/>
      <c r="V148" s="1"/>
      <c r="W148" s="32">
        <f t="shared" si="8"/>
        <v>1.48E-13</v>
      </c>
      <c r="X148" s="38"/>
      <c r="Y148" s="38"/>
      <c r="Z148" s="38"/>
      <c r="AA148" s="38"/>
      <c r="AB148" s="38"/>
    </row>
    <row r="149" spans="1:28" s="39" customFormat="1" ht="60" customHeight="1" x14ac:dyDescent="0.2">
      <c r="A149" s="34">
        <f t="shared" si="9"/>
        <v>1.49E-13</v>
      </c>
      <c r="B149" s="36">
        <f t="shared" si="7"/>
        <v>144</v>
      </c>
      <c r="C149" s="37"/>
      <c r="D149" s="37"/>
      <c r="E149" s="20"/>
      <c r="F149" s="1"/>
      <c r="G149" s="3"/>
      <c r="H149" s="7"/>
      <c r="I149" s="8"/>
      <c r="J149" s="3"/>
      <c r="K149" s="3"/>
      <c r="L149" s="1"/>
      <c r="M149" s="3"/>
      <c r="N149" s="10"/>
      <c r="O149" s="1"/>
      <c r="P149" s="1"/>
      <c r="Q149" s="1"/>
      <c r="R149" s="1"/>
      <c r="S149" s="1"/>
      <c r="T149" s="1"/>
      <c r="U149" s="1"/>
      <c r="V149" s="1"/>
      <c r="W149" s="32">
        <f t="shared" si="8"/>
        <v>1.49E-13</v>
      </c>
      <c r="X149" s="38"/>
      <c r="Y149" s="38"/>
      <c r="Z149" s="38"/>
      <c r="AA149" s="38"/>
      <c r="AB149" s="38"/>
    </row>
    <row r="150" spans="1:28" s="39" customFormat="1" ht="60" customHeight="1" x14ac:dyDescent="0.2">
      <c r="A150" s="34">
        <f t="shared" si="9"/>
        <v>1.4999999999999999E-13</v>
      </c>
      <c r="B150" s="36">
        <f t="shared" si="7"/>
        <v>145</v>
      </c>
      <c r="C150" s="37"/>
      <c r="D150" s="37"/>
      <c r="E150" s="20"/>
      <c r="F150" s="1"/>
      <c r="G150" s="3"/>
      <c r="H150" s="7"/>
      <c r="I150" s="8"/>
      <c r="J150" s="3"/>
      <c r="K150" s="3"/>
      <c r="L150" s="1"/>
      <c r="M150" s="3"/>
      <c r="N150" s="10"/>
      <c r="O150" s="1"/>
      <c r="P150" s="1"/>
      <c r="Q150" s="1"/>
      <c r="R150" s="1"/>
      <c r="S150" s="1"/>
      <c r="T150" s="1"/>
      <c r="U150" s="1"/>
      <c r="V150" s="1"/>
      <c r="W150" s="32">
        <f t="shared" si="8"/>
        <v>1.4999999999999999E-13</v>
      </c>
      <c r="X150" s="38"/>
      <c r="Y150" s="38"/>
      <c r="Z150" s="38"/>
      <c r="AA150" s="38"/>
      <c r="AB150" s="38"/>
    </row>
    <row r="151" spans="1:28" s="39" customFormat="1" ht="60" customHeight="1" x14ac:dyDescent="0.2">
      <c r="A151" s="34">
        <f t="shared" si="9"/>
        <v>1.5099999999999999E-13</v>
      </c>
      <c r="B151" s="36">
        <f t="shared" si="7"/>
        <v>146</v>
      </c>
      <c r="C151" s="37"/>
      <c r="D151" s="37"/>
      <c r="E151" s="20"/>
      <c r="F151" s="1"/>
      <c r="G151" s="3"/>
      <c r="H151" s="7"/>
      <c r="I151" s="8"/>
      <c r="J151" s="3"/>
      <c r="K151" s="3"/>
      <c r="L151" s="1"/>
      <c r="M151" s="3"/>
      <c r="N151" s="10"/>
      <c r="O151" s="1"/>
      <c r="P151" s="1"/>
      <c r="Q151" s="1"/>
      <c r="R151" s="1"/>
      <c r="S151" s="1"/>
      <c r="T151" s="1"/>
      <c r="U151" s="1"/>
      <c r="V151" s="1"/>
      <c r="W151" s="32">
        <f t="shared" si="8"/>
        <v>1.5099999999999999E-13</v>
      </c>
      <c r="X151" s="38"/>
      <c r="Y151" s="38"/>
      <c r="Z151" s="38"/>
      <c r="AA151" s="38"/>
      <c r="AB151" s="38"/>
    </row>
    <row r="152" spans="1:28" s="39" customFormat="1" ht="60" customHeight="1" x14ac:dyDescent="0.2">
      <c r="A152" s="34">
        <f t="shared" si="9"/>
        <v>1.5200000000000001E-13</v>
      </c>
      <c r="B152" s="36">
        <f t="shared" si="7"/>
        <v>147</v>
      </c>
      <c r="C152" s="37"/>
      <c r="D152" s="37"/>
      <c r="E152" s="20"/>
      <c r="F152" s="1"/>
      <c r="G152" s="3"/>
      <c r="H152" s="7"/>
      <c r="I152" s="8"/>
      <c r="J152" s="3"/>
      <c r="K152" s="3"/>
      <c r="L152" s="1"/>
      <c r="M152" s="3"/>
      <c r="N152" s="10"/>
      <c r="O152" s="1"/>
      <c r="P152" s="1"/>
      <c r="Q152" s="1"/>
      <c r="R152" s="1"/>
      <c r="S152" s="1"/>
      <c r="T152" s="1"/>
      <c r="U152" s="1"/>
      <c r="V152" s="1"/>
      <c r="W152" s="32">
        <f t="shared" si="8"/>
        <v>1.5200000000000001E-13</v>
      </c>
      <c r="X152" s="38"/>
      <c r="Y152" s="38"/>
      <c r="Z152" s="38"/>
      <c r="AA152" s="38"/>
      <c r="AB152" s="38"/>
    </row>
    <row r="153" spans="1:28" s="39" customFormat="1" ht="60" customHeight="1" x14ac:dyDescent="0.2">
      <c r="A153" s="34">
        <f t="shared" si="9"/>
        <v>1.53E-13</v>
      </c>
      <c r="B153" s="36">
        <f t="shared" si="7"/>
        <v>148</v>
      </c>
      <c r="C153" s="37"/>
      <c r="D153" s="37"/>
      <c r="E153" s="20"/>
      <c r="F153" s="1"/>
      <c r="G153" s="3"/>
      <c r="H153" s="7"/>
      <c r="I153" s="8"/>
      <c r="J153" s="3"/>
      <c r="K153" s="3"/>
      <c r="L153" s="1"/>
      <c r="M153" s="3"/>
      <c r="N153" s="10"/>
      <c r="O153" s="1"/>
      <c r="P153" s="1"/>
      <c r="Q153" s="1"/>
      <c r="R153" s="1"/>
      <c r="S153" s="1"/>
      <c r="T153" s="1"/>
      <c r="U153" s="1"/>
      <c r="V153" s="1"/>
      <c r="W153" s="32">
        <f t="shared" si="8"/>
        <v>1.53E-13</v>
      </c>
      <c r="X153" s="38"/>
      <c r="Y153" s="38"/>
      <c r="Z153" s="38"/>
      <c r="AA153" s="38"/>
      <c r="AB153" s="38"/>
    </row>
    <row r="154" spans="1:28" s="39" customFormat="1" ht="60" customHeight="1" x14ac:dyDescent="0.2">
      <c r="A154" s="34">
        <f t="shared" si="9"/>
        <v>1.54E-13</v>
      </c>
      <c r="B154" s="36">
        <f t="shared" si="7"/>
        <v>149</v>
      </c>
      <c r="C154" s="37"/>
      <c r="D154" s="37"/>
      <c r="E154" s="20"/>
      <c r="F154" s="1"/>
      <c r="G154" s="3"/>
      <c r="H154" s="7"/>
      <c r="I154" s="8"/>
      <c r="J154" s="3"/>
      <c r="K154" s="3"/>
      <c r="L154" s="1"/>
      <c r="M154" s="3"/>
      <c r="N154" s="10"/>
      <c r="O154" s="1"/>
      <c r="P154" s="1"/>
      <c r="Q154" s="1"/>
      <c r="R154" s="1"/>
      <c r="S154" s="1"/>
      <c r="T154" s="1"/>
      <c r="U154" s="1"/>
      <c r="V154" s="1"/>
      <c r="W154" s="32">
        <f t="shared" si="8"/>
        <v>1.54E-13</v>
      </c>
      <c r="X154" s="38"/>
      <c r="Y154" s="38"/>
      <c r="Z154" s="38"/>
      <c r="AA154" s="38"/>
      <c r="AB154" s="38"/>
    </row>
    <row r="155" spans="1:28" s="39" customFormat="1" ht="60" customHeight="1" x14ac:dyDescent="0.2">
      <c r="A155" s="34">
        <f t="shared" si="9"/>
        <v>1.55E-13</v>
      </c>
      <c r="B155" s="36">
        <f t="shared" si="7"/>
        <v>150</v>
      </c>
      <c r="C155" s="37"/>
      <c r="D155" s="37"/>
      <c r="E155" s="20"/>
      <c r="F155" s="1"/>
      <c r="G155" s="3"/>
      <c r="H155" s="7"/>
      <c r="I155" s="8"/>
      <c r="J155" s="3"/>
      <c r="K155" s="3"/>
      <c r="L155" s="1"/>
      <c r="M155" s="3"/>
      <c r="N155" s="10"/>
      <c r="O155" s="1"/>
      <c r="P155" s="1"/>
      <c r="Q155" s="1"/>
      <c r="R155" s="1"/>
      <c r="S155" s="1"/>
      <c r="T155" s="1"/>
      <c r="U155" s="1"/>
      <c r="V155" s="1"/>
      <c r="W155" s="32">
        <f t="shared" si="8"/>
        <v>1.55E-13</v>
      </c>
      <c r="X155" s="38"/>
      <c r="Y155" s="38"/>
      <c r="Z155" s="38"/>
      <c r="AA155" s="38"/>
      <c r="AB155" s="38"/>
    </row>
    <row r="156" spans="1:28" s="39" customFormat="1" ht="60" customHeight="1" x14ac:dyDescent="0.2">
      <c r="A156" s="34">
        <f t="shared" si="9"/>
        <v>1.5599999999999999E-13</v>
      </c>
      <c r="B156" s="36">
        <f t="shared" si="7"/>
        <v>151</v>
      </c>
      <c r="C156" s="37"/>
      <c r="D156" s="37"/>
      <c r="E156" s="20"/>
      <c r="F156" s="1"/>
      <c r="G156" s="3"/>
      <c r="H156" s="7"/>
      <c r="I156" s="8"/>
      <c r="J156" s="3"/>
      <c r="K156" s="3"/>
      <c r="L156" s="1"/>
      <c r="M156" s="3"/>
      <c r="N156" s="10"/>
      <c r="O156" s="1"/>
      <c r="P156" s="1"/>
      <c r="Q156" s="1"/>
      <c r="R156" s="1"/>
      <c r="S156" s="1"/>
      <c r="T156" s="1"/>
      <c r="U156" s="1"/>
      <c r="V156" s="1"/>
      <c r="W156" s="32">
        <f t="shared" si="8"/>
        <v>1.5599999999999999E-13</v>
      </c>
      <c r="X156" s="38"/>
      <c r="Y156" s="38"/>
      <c r="Z156" s="38"/>
      <c r="AA156" s="38"/>
      <c r="AB156" s="38"/>
    </row>
    <row r="157" spans="1:28" s="39" customFormat="1" ht="60" customHeight="1" x14ac:dyDescent="0.2">
      <c r="A157" s="34">
        <f t="shared" si="9"/>
        <v>1.5700000000000001E-13</v>
      </c>
      <c r="B157" s="36">
        <f t="shared" si="7"/>
        <v>152</v>
      </c>
      <c r="C157" s="37"/>
      <c r="D157" s="37"/>
      <c r="E157" s="20"/>
      <c r="F157" s="1"/>
      <c r="G157" s="3"/>
      <c r="H157" s="7"/>
      <c r="I157" s="8"/>
      <c r="J157" s="3"/>
      <c r="K157" s="3"/>
      <c r="L157" s="1"/>
      <c r="M157" s="3"/>
      <c r="N157" s="10"/>
      <c r="O157" s="1"/>
      <c r="P157" s="1"/>
      <c r="Q157" s="1"/>
      <c r="R157" s="1"/>
      <c r="S157" s="1"/>
      <c r="T157" s="1"/>
      <c r="U157" s="1"/>
      <c r="V157" s="1"/>
      <c r="W157" s="32">
        <f t="shared" si="8"/>
        <v>1.5700000000000001E-13</v>
      </c>
      <c r="X157" s="38"/>
      <c r="Y157" s="38"/>
      <c r="Z157" s="38"/>
      <c r="AA157" s="38"/>
      <c r="AB157" s="38"/>
    </row>
    <row r="158" spans="1:28" s="39" customFormat="1" ht="60" customHeight="1" x14ac:dyDescent="0.2">
      <c r="A158" s="34">
        <f t="shared" si="9"/>
        <v>1.5800000000000001E-13</v>
      </c>
      <c r="B158" s="36">
        <f t="shared" si="7"/>
        <v>153</v>
      </c>
      <c r="C158" s="37"/>
      <c r="D158" s="37"/>
      <c r="E158" s="20"/>
      <c r="F158" s="1"/>
      <c r="G158" s="3"/>
      <c r="H158" s="7"/>
      <c r="I158" s="8"/>
      <c r="J158" s="3"/>
      <c r="K158" s="3"/>
      <c r="L158" s="1"/>
      <c r="M158" s="3"/>
      <c r="N158" s="10"/>
      <c r="O158" s="1"/>
      <c r="P158" s="1"/>
      <c r="Q158" s="1"/>
      <c r="R158" s="1"/>
      <c r="S158" s="1"/>
      <c r="T158" s="1"/>
      <c r="U158" s="1"/>
      <c r="V158" s="1"/>
      <c r="W158" s="32">
        <f t="shared" si="8"/>
        <v>1.5800000000000001E-13</v>
      </c>
      <c r="X158" s="38"/>
      <c r="Y158" s="38"/>
      <c r="Z158" s="38"/>
      <c r="AA158" s="38"/>
      <c r="AB158" s="38"/>
    </row>
    <row r="159" spans="1:28" s="39" customFormat="1" ht="60" customHeight="1" x14ac:dyDescent="0.2">
      <c r="A159" s="34">
        <f t="shared" si="9"/>
        <v>1.59E-13</v>
      </c>
      <c r="B159" s="36">
        <f t="shared" si="7"/>
        <v>154</v>
      </c>
      <c r="C159" s="37"/>
      <c r="D159" s="37"/>
      <c r="E159" s="20"/>
      <c r="F159" s="1"/>
      <c r="G159" s="3"/>
      <c r="H159" s="7"/>
      <c r="I159" s="8"/>
      <c r="J159" s="3"/>
      <c r="K159" s="3"/>
      <c r="L159" s="1"/>
      <c r="M159" s="3"/>
      <c r="N159" s="10"/>
      <c r="O159" s="1"/>
      <c r="P159" s="1"/>
      <c r="Q159" s="1"/>
      <c r="R159" s="1"/>
      <c r="S159" s="1"/>
      <c r="T159" s="1"/>
      <c r="U159" s="1"/>
      <c r="V159" s="1"/>
      <c r="W159" s="32">
        <f t="shared" si="8"/>
        <v>1.59E-13</v>
      </c>
      <c r="X159" s="38"/>
      <c r="Y159" s="38"/>
      <c r="Z159" s="38"/>
      <c r="AA159" s="38"/>
      <c r="AB159" s="38"/>
    </row>
    <row r="160" spans="1:28" s="39" customFormat="1" ht="60" customHeight="1" x14ac:dyDescent="0.2">
      <c r="A160" s="34">
        <f t="shared" si="9"/>
        <v>1.6E-13</v>
      </c>
      <c r="B160" s="36">
        <f t="shared" si="7"/>
        <v>155</v>
      </c>
      <c r="C160" s="37"/>
      <c r="D160" s="37"/>
      <c r="E160" s="20"/>
      <c r="F160" s="1"/>
      <c r="G160" s="3"/>
      <c r="H160" s="7"/>
      <c r="I160" s="8"/>
      <c r="J160" s="3"/>
      <c r="K160" s="3"/>
      <c r="L160" s="1"/>
      <c r="M160" s="3"/>
      <c r="N160" s="10"/>
      <c r="O160" s="1"/>
      <c r="P160" s="1"/>
      <c r="Q160" s="1"/>
      <c r="R160" s="1"/>
      <c r="S160" s="1"/>
      <c r="T160" s="1"/>
      <c r="U160" s="1"/>
      <c r="V160" s="1"/>
      <c r="W160" s="32">
        <f t="shared" si="8"/>
        <v>1.6E-13</v>
      </c>
      <c r="X160" s="38"/>
      <c r="Y160" s="38"/>
      <c r="Z160" s="38"/>
      <c r="AA160" s="38"/>
      <c r="AB160" s="38"/>
    </row>
    <row r="161" spans="1:28" s="39" customFormat="1" ht="60" customHeight="1" x14ac:dyDescent="0.2">
      <c r="A161" s="34">
        <f t="shared" si="9"/>
        <v>1.61E-13</v>
      </c>
      <c r="B161" s="36">
        <f t="shared" si="7"/>
        <v>156</v>
      </c>
      <c r="C161" s="37"/>
      <c r="D161" s="37"/>
      <c r="E161" s="20"/>
      <c r="F161" s="1"/>
      <c r="G161" s="3"/>
      <c r="H161" s="7"/>
      <c r="I161" s="8"/>
      <c r="J161" s="3"/>
      <c r="K161" s="3"/>
      <c r="L161" s="1"/>
      <c r="M161" s="3"/>
      <c r="N161" s="10"/>
      <c r="O161" s="1"/>
      <c r="P161" s="1"/>
      <c r="Q161" s="1"/>
      <c r="R161" s="1"/>
      <c r="S161" s="1"/>
      <c r="T161" s="1"/>
      <c r="U161" s="1"/>
      <c r="V161" s="1"/>
      <c r="W161" s="32">
        <f t="shared" si="8"/>
        <v>1.61E-13</v>
      </c>
      <c r="X161" s="38"/>
      <c r="Y161" s="38"/>
      <c r="Z161" s="38"/>
      <c r="AA161" s="38"/>
      <c r="AB161" s="38"/>
    </row>
    <row r="162" spans="1:28" s="39" customFormat="1" ht="60" customHeight="1" x14ac:dyDescent="0.2">
      <c r="A162" s="34">
        <f t="shared" si="9"/>
        <v>1.6199999999999999E-13</v>
      </c>
      <c r="B162" s="36">
        <f t="shared" si="7"/>
        <v>157</v>
      </c>
      <c r="C162" s="37"/>
      <c r="D162" s="37"/>
      <c r="E162" s="20"/>
      <c r="F162" s="1"/>
      <c r="G162" s="3"/>
      <c r="H162" s="7"/>
      <c r="I162" s="8"/>
      <c r="J162" s="3"/>
      <c r="K162" s="3"/>
      <c r="L162" s="1"/>
      <c r="M162" s="3"/>
      <c r="N162" s="10"/>
      <c r="O162" s="1"/>
      <c r="P162" s="1"/>
      <c r="Q162" s="1"/>
      <c r="R162" s="1"/>
      <c r="S162" s="1"/>
      <c r="T162" s="1"/>
      <c r="U162" s="1"/>
      <c r="V162" s="1"/>
      <c r="W162" s="32">
        <f t="shared" si="8"/>
        <v>1.6199999999999999E-13</v>
      </c>
      <c r="X162" s="38"/>
      <c r="Y162" s="38"/>
      <c r="Z162" s="38"/>
      <c r="AA162" s="38"/>
      <c r="AB162" s="38"/>
    </row>
    <row r="163" spans="1:28" s="39" customFormat="1" ht="60" customHeight="1" x14ac:dyDescent="0.2">
      <c r="A163" s="34">
        <f t="shared" si="9"/>
        <v>1.6300000000000001E-13</v>
      </c>
      <c r="B163" s="36">
        <f t="shared" si="7"/>
        <v>158</v>
      </c>
      <c r="C163" s="37"/>
      <c r="D163" s="37"/>
      <c r="E163" s="20"/>
      <c r="F163" s="1"/>
      <c r="G163" s="3"/>
      <c r="H163" s="7"/>
      <c r="I163" s="8"/>
      <c r="J163" s="3"/>
      <c r="K163" s="3"/>
      <c r="L163" s="1"/>
      <c r="M163" s="3"/>
      <c r="N163" s="10"/>
      <c r="O163" s="1"/>
      <c r="P163" s="1"/>
      <c r="Q163" s="1"/>
      <c r="R163" s="1"/>
      <c r="S163" s="1"/>
      <c r="T163" s="1"/>
      <c r="U163" s="1"/>
      <c r="V163" s="1"/>
      <c r="W163" s="32">
        <f t="shared" si="8"/>
        <v>1.6300000000000001E-13</v>
      </c>
      <c r="X163" s="38"/>
      <c r="Y163" s="38"/>
      <c r="Z163" s="38"/>
      <c r="AA163" s="38"/>
      <c r="AB163" s="38"/>
    </row>
    <row r="164" spans="1:28" s="39" customFormat="1" ht="60" customHeight="1" x14ac:dyDescent="0.2">
      <c r="A164" s="34">
        <f t="shared" si="9"/>
        <v>1.6400000000000001E-13</v>
      </c>
      <c r="B164" s="36">
        <f t="shared" si="7"/>
        <v>159</v>
      </c>
      <c r="C164" s="37"/>
      <c r="D164" s="37"/>
      <c r="E164" s="20"/>
      <c r="F164" s="1"/>
      <c r="G164" s="3"/>
      <c r="H164" s="7"/>
      <c r="I164" s="8"/>
      <c r="J164" s="3"/>
      <c r="K164" s="3"/>
      <c r="L164" s="1"/>
      <c r="M164" s="3"/>
      <c r="N164" s="10"/>
      <c r="O164" s="1"/>
      <c r="P164" s="1"/>
      <c r="Q164" s="1"/>
      <c r="R164" s="1"/>
      <c r="S164" s="1"/>
      <c r="T164" s="1"/>
      <c r="U164" s="1"/>
      <c r="V164" s="1"/>
      <c r="W164" s="32">
        <f t="shared" si="8"/>
        <v>1.6400000000000001E-13</v>
      </c>
      <c r="X164" s="38"/>
      <c r="Y164" s="38"/>
      <c r="Z164" s="38"/>
      <c r="AA164" s="38"/>
      <c r="AB164" s="38"/>
    </row>
    <row r="165" spans="1:28" s="39" customFormat="1" ht="60" customHeight="1" x14ac:dyDescent="0.2">
      <c r="A165" s="34">
        <f t="shared" si="9"/>
        <v>1.65E-13</v>
      </c>
      <c r="B165" s="36">
        <f t="shared" si="7"/>
        <v>160</v>
      </c>
      <c r="C165" s="37"/>
      <c r="D165" s="37"/>
      <c r="E165" s="20"/>
      <c r="F165" s="1"/>
      <c r="G165" s="3"/>
      <c r="H165" s="7"/>
      <c r="I165" s="8"/>
      <c r="J165" s="3"/>
      <c r="K165" s="3"/>
      <c r="L165" s="1"/>
      <c r="M165" s="3"/>
      <c r="N165" s="10"/>
      <c r="O165" s="1"/>
      <c r="P165" s="1"/>
      <c r="Q165" s="1"/>
      <c r="R165" s="1"/>
      <c r="S165" s="1"/>
      <c r="T165" s="1"/>
      <c r="U165" s="1"/>
      <c r="V165" s="1"/>
      <c r="W165" s="32">
        <f t="shared" si="8"/>
        <v>1.65E-13</v>
      </c>
      <c r="X165" s="38"/>
      <c r="Y165" s="38"/>
      <c r="Z165" s="38"/>
      <c r="AA165" s="38"/>
      <c r="AB165" s="38"/>
    </row>
    <row r="166" spans="1:28" s="39" customFormat="1" ht="60" customHeight="1" x14ac:dyDescent="0.2">
      <c r="A166" s="34">
        <f t="shared" si="9"/>
        <v>1.66E-13</v>
      </c>
      <c r="B166" s="36">
        <f t="shared" si="7"/>
        <v>161</v>
      </c>
      <c r="C166" s="37"/>
      <c r="D166" s="37"/>
      <c r="E166" s="20"/>
      <c r="F166" s="1"/>
      <c r="G166" s="3"/>
      <c r="H166" s="7"/>
      <c r="I166" s="8"/>
      <c r="J166" s="3"/>
      <c r="K166" s="3"/>
      <c r="L166" s="1"/>
      <c r="M166" s="3"/>
      <c r="N166" s="10"/>
      <c r="O166" s="1"/>
      <c r="P166" s="1"/>
      <c r="Q166" s="1"/>
      <c r="R166" s="1"/>
      <c r="S166" s="1"/>
      <c r="T166" s="1"/>
      <c r="U166" s="1"/>
      <c r="V166" s="1"/>
      <c r="W166" s="32">
        <f t="shared" si="8"/>
        <v>1.66E-13</v>
      </c>
      <c r="X166" s="38"/>
      <c r="Y166" s="38"/>
      <c r="Z166" s="38"/>
      <c r="AA166" s="38"/>
      <c r="AB166" s="38"/>
    </row>
    <row r="167" spans="1:28" s="39" customFormat="1" ht="60" customHeight="1" x14ac:dyDescent="0.2">
      <c r="A167" s="34">
        <f t="shared" si="9"/>
        <v>1.67E-13</v>
      </c>
      <c r="B167" s="36">
        <f t="shared" si="7"/>
        <v>162</v>
      </c>
      <c r="C167" s="37"/>
      <c r="D167" s="37"/>
      <c r="E167" s="20"/>
      <c r="F167" s="1"/>
      <c r="G167" s="3"/>
      <c r="H167" s="7"/>
      <c r="I167" s="8"/>
      <c r="J167" s="3"/>
      <c r="K167" s="3"/>
      <c r="L167" s="1"/>
      <c r="M167" s="3"/>
      <c r="N167" s="10"/>
      <c r="O167" s="1"/>
      <c r="P167" s="1"/>
      <c r="Q167" s="1"/>
      <c r="R167" s="1"/>
      <c r="S167" s="1"/>
      <c r="T167" s="1"/>
      <c r="U167" s="1"/>
      <c r="V167" s="1"/>
      <c r="W167" s="32">
        <f t="shared" si="8"/>
        <v>1.67E-13</v>
      </c>
      <c r="X167" s="38"/>
      <c r="Y167" s="38"/>
      <c r="Z167" s="38"/>
      <c r="AA167" s="38"/>
      <c r="AB167" s="38"/>
    </row>
    <row r="168" spans="1:28" s="39" customFormat="1" ht="60" customHeight="1" x14ac:dyDescent="0.2">
      <c r="A168" s="34">
        <f t="shared" si="9"/>
        <v>1.6799999999999999E-13</v>
      </c>
      <c r="B168" s="36">
        <f t="shared" si="7"/>
        <v>163</v>
      </c>
      <c r="C168" s="37"/>
      <c r="D168" s="37"/>
      <c r="E168" s="20"/>
      <c r="F168" s="1"/>
      <c r="G168" s="3"/>
      <c r="H168" s="7"/>
      <c r="I168" s="8"/>
      <c r="J168" s="3"/>
      <c r="K168" s="3"/>
      <c r="L168" s="1"/>
      <c r="M168" s="3"/>
      <c r="N168" s="10"/>
      <c r="O168" s="1"/>
      <c r="P168" s="1"/>
      <c r="Q168" s="1"/>
      <c r="R168" s="1"/>
      <c r="S168" s="1"/>
      <c r="T168" s="1"/>
      <c r="U168" s="1"/>
      <c r="V168" s="1"/>
      <c r="W168" s="32">
        <f t="shared" si="8"/>
        <v>1.6799999999999999E-13</v>
      </c>
      <c r="X168" s="38"/>
      <c r="Y168" s="38"/>
      <c r="Z168" s="38"/>
      <c r="AA168" s="38"/>
      <c r="AB168" s="38"/>
    </row>
    <row r="169" spans="1:28" s="39" customFormat="1" ht="60" customHeight="1" x14ac:dyDescent="0.2">
      <c r="A169" s="34">
        <f t="shared" si="9"/>
        <v>1.6900000000000001E-13</v>
      </c>
      <c r="B169" s="36">
        <f t="shared" si="7"/>
        <v>164</v>
      </c>
      <c r="C169" s="37"/>
      <c r="D169" s="37"/>
      <c r="E169" s="20"/>
      <c r="F169" s="1"/>
      <c r="G169" s="3"/>
      <c r="H169" s="7"/>
      <c r="I169" s="8"/>
      <c r="J169" s="3"/>
      <c r="K169" s="3"/>
      <c r="L169" s="1"/>
      <c r="M169" s="3"/>
      <c r="N169" s="10"/>
      <c r="O169" s="1"/>
      <c r="P169" s="1"/>
      <c r="Q169" s="1"/>
      <c r="R169" s="1"/>
      <c r="S169" s="1"/>
      <c r="T169" s="1"/>
      <c r="U169" s="1"/>
      <c r="V169" s="1"/>
      <c r="W169" s="32">
        <f t="shared" si="8"/>
        <v>1.6900000000000001E-13</v>
      </c>
      <c r="X169" s="38"/>
      <c r="Y169" s="38"/>
      <c r="Z169" s="38"/>
      <c r="AA169" s="38"/>
      <c r="AB169" s="38"/>
    </row>
    <row r="170" spans="1:28" s="39" customFormat="1" ht="60" customHeight="1" x14ac:dyDescent="0.2">
      <c r="A170" s="34">
        <f t="shared" si="9"/>
        <v>1.7000000000000001E-13</v>
      </c>
      <c r="B170" s="36">
        <f t="shared" si="7"/>
        <v>165</v>
      </c>
      <c r="C170" s="37"/>
      <c r="D170" s="37"/>
      <c r="E170" s="20"/>
      <c r="F170" s="1"/>
      <c r="G170" s="3"/>
      <c r="H170" s="7"/>
      <c r="I170" s="8"/>
      <c r="J170" s="3"/>
      <c r="K170" s="3"/>
      <c r="L170" s="1"/>
      <c r="M170" s="3"/>
      <c r="N170" s="10"/>
      <c r="O170" s="1"/>
      <c r="P170" s="1"/>
      <c r="Q170" s="1"/>
      <c r="R170" s="1"/>
      <c r="S170" s="1"/>
      <c r="T170" s="1"/>
      <c r="U170" s="1"/>
      <c r="V170" s="1"/>
      <c r="W170" s="32">
        <f t="shared" si="8"/>
        <v>1.7000000000000001E-13</v>
      </c>
      <c r="X170" s="38"/>
      <c r="Y170" s="38"/>
      <c r="Z170" s="38"/>
      <c r="AA170" s="38"/>
      <c r="AB170" s="38"/>
    </row>
    <row r="171" spans="1:28" s="39" customFormat="1" ht="60" customHeight="1" x14ac:dyDescent="0.2">
      <c r="A171" s="34">
        <f t="shared" si="9"/>
        <v>1.71E-13</v>
      </c>
      <c r="B171" s="36">
        <f t="shared" si="7"/>
        <v>166</v>
      </c>
      <c r="C171" s="37"/>
      <c r="D171" s="37"/>
      <c r="E171" s="20"/>
      <c r="F171" s="1"/>
      <c r="G171" s="3"/>
      <c r="H171" s="7"/>
      <c r="I171" s="8"/>
      <c r="J171" s="3"/>
      <c r="K171" s="3"/>
      <c r="L171" s="1"/>
      <c r="M171" s="3"/>
      <c r="N171" s="10"/>
      <c r="O171" s="1"/>
      <c r="P171" s="1"/>
      <c r="Q171" s="1"/>
      <c r="R171" s="1"/>
      <c r="S171" s="1"/>
      <c r="T171" s="1"/>
      <c r="U171" s="1"/>
      <c r="V171" s="1"/>
      <c r="W171" s="32">
        <f t="shared" si="8"/>
        <v>1.71E-13</v>
      </c>
      <c r="X171" s="38"/>
      <c r="Y171" s="38"/>
      <c r="Z171" s="38"/>
      <c r="AA171" s="38"/>
      <c r="AB171" s="38"/>
    </row>
    <row r="172" spans="1:28" s="39" customFormat="1" ht="60" customHeight="1" x14ac:dyDescent="0.2">
      <c r="A172" s="34">
        <f t="shared" si="9"/>
        <v>1.72E-13</v>
      </c>
      <c r="B172" s="36">
        <f t="shared" si="7"/>
        <v>167</v>
      </c>
      <c r="C172" s="37"/>
      <c r="D172" s="37"/>
      <c r="E172" s="20"/>
      <c r="F172" s="1"/>
      <c r="G172" s="3"/>
      <c r="H172" s="7"/>
      <c r="I172" s="8"/>
      <c r="J172" s="3"/>
      <c r="K172" s="3"/>
      <c r="L172" s="1"/>
      <c r="M172" s="3"/>
      <c r="N172" s="10"/>
      <c r="O172" s="1"/>
      <c r="P172" s="1"/>
      <c r="Q172" s="1"/>
      <c r="R172" s="1"/>
      <c r="S172" s="1"/>
      <c r="T172" s="1"/>
      <c r="U172" s="1"/>
      <c r="V172" s="1"/>
      <c r="W172" s="32">
        <f t="shared" si="8"/>
        <v>1.72E-13</v>
      </c>
      <c r="X172" s="38"/>
      <c r="Y172" s="38"/>
      <c r="Z172" s="38"/>
      <c r="AA172" s="38"/>
      <c r="AB172" s="38"/>
    </row>
    <row r="173" spans="1:28" s="39" customFormat="1" ht="60" customHeight="1" x14ac:dyDescent="0.2">
      <c r="A173" s="34">
        <f t="shared" si="9"/>
        <v>1.7299999999999999E-13</v>
      </c>
      <c r="B173" s="36">
        <f t="shared" si="7"/>
        <v>168</v>
      </c>
      <c r="C173" s="37"/>
      <c r="D173" s="37"/>
      <c r="E173" s="20"/>
      <c r="F173" s="1"/>
      <c r="G173" s="3"/>
      <c r="H173" s="7"/>
      <c r="I173" s="8"/>
      <c r="J173" s="3"/>
      <c r="K173" s="3"/>
      <c r="L173" s="1"/>
      <c r="M173" s="3"/>
      <c r="N173" s="10"/>
      <c r="O173" s="1"/>
      <c r="P173" s="1"/>
      <c r="Q173" s="1"/>
      <c r="R173" s="1"/>
      <c r="S173" s="1"/>
      <c r="T173" s="1"/>
      <c r="U173" s="1"/>
      <c r="V173" s="1"/>
      <c r="W173" s="32">
        <f t="shared" si="8"/>
        <v>1.7299999999999999E-13</v>
      </c>
      <c r="X173" s="38"/>
      <c r="Y173" s="38"/>
      <c r="Z173" s="38"/>
      <c r="AA173" s="38"/>
      <c r="AB173" s="38"/>
    </row>
    <row r="174" spans="1:28" s="39" customFormat="1" ht="60" customHeight="1" x14ac:dyDescent="0.2">
      <c r="A174" s="34">
        <f t="shared" si="9"/>
        <v>1.7399999999999999E-13</v>
      </c>
      <c r="B174" s="36">
        <f t="shared" si="7"/>
        <v>169</v>
      </c>
      <c r="C174" s="37"/>
      <c r="D174" s="37"/>
      <c r="E174" s="20"/>
      <c r="F174" s="1"/>
      <c r="G174" s="3"/>
      <c r="H174" s="7"/>
      <c r="I174" s="8"/>
      <c r="J174" s="3"/>
      <c r="K174" s="3"/>
      <c r="L174" s="1"/>
      <c r="M174" s="3"/>
      <c r="N174" s="10"/>
      <c r="O174" s="1"/>
      <c r="P174" s="1"/>
      <c r="Q174" s="1"/>
      <c r="R174" s="1"/>
      <c r="S174" s="1"/>
      <c r="T174" s="1"/>
      <c r="U174" s="1"/>
      <c r="V174" s="1"/>
      <c r="W174" s="32">
        <f t="shared" si="8"/>
        <v>1.7399999999999999E-13</v>
      </c>
      <c r="X174" s="38"/>
      <c r="Y174" s="38"/>
      <c r="Z174" s="38"/>
      <c r="AA174" s="38"/>
      <c r="AB174" s="38"/>
    </row>
    <row r="175" spans="1:28" s="39" customFormat="1" ht="60" customHeight="1" x14ac:dyDescent="0.2">
      <c r="A175" s="34">
        <f t="shared" si="9"/>
        <v>1.7500000000000001E-13</v>
      </c>
      <c r="B175" s="36">
        <f t="shared" si="7"/>
        <v>170</v>
      </c>
      <c r="C175" s="37"/>
      <c r="D175" s="37"/>
      <c r="E175" s="20"/>
      <c r="F175" s="1"/>
      <c r="G175" s="3"/>
      <c r="H175" s="7"/>
      <c r="I175" s="8"/>
      <c r="J175" s="3"/>
      <c r="K175" s="3"/>
      <c r="L175" s="1"/>
      <c r="M175" s="3"/>
      <c r="N175" s="10"/>
      <c r="O175" s="1"/>
      <c r="P175" s="1"/>
      <c r="Q175" s="1"/>
      <c r="R175" s="1"/>
      <c r="S175" s="1"/>
      <c r="T175" s="1"/>
      <c r="U175" s="1"/>
      <c r="V175" s="1"/>
      <c r="W175" s="32">
        <f t="shared" si="8"/>
        <v>1.7500000000000001E-13</v>
      </c>
      <c r="X175" s="38"/>
      <c r="Y175" s="38"/>
      <c r="Z175" s="38"/>
      <c r="AA175" s="38"/>
      <c r="AB175" s="38"/>
    </row>
    <row r="176" spans="1:28" s="39" customFormat="1" ht="60" customHeight="1" x14ac:dyDescent="0.2">
      <c r="A176" s="34">
        <f t="shared" si="9"/>
        <v>1.7600000000000001E-13</v>
      </c>
      <c r="B176" s="36">
        <f t="shared" si="7"/>
        <v>171</v>
      </c>
      <c r="C176" s="37"/>
      <c r="D176" s="37"/>
      <c r="E176" s="20"/>
      <c r="F176" s="1"/>
      <c r="G176" s="3"/>
      <c r="H176" s="7"/>
      <c r="I176" s="8"/>
      <c r="J176" s="3"/>
      <c r="K176" s="3"/>
      <c r="L176" s="1"/>
      <c r="M176" s="3"/>
      <c r="N176" s="10"/>
      <c r="O176" s="1"/>
      <c r="P176" s="1"/>
      <c r="Q176" s="1"/>
      <c r="R176" s="1"/>
      <c r="S176" s="1"/>
      <c r="T176" s="1"/>
      <c r="U176" s="1"/>
      <c r="V176" s="1"/>
      <c r="W176" s="32">
        <f t="shared" si="8"/>
        <v>1.7600000000000001E-13</v>
      </c>
      <c r="X176" s="38"/>
      <c r="Y176" s="38"/>
      <c r="Z176" s="38"/>
      <c r="AA176" s="38"/>
      <c r="AB176" s="38"/>
    </row>
    <row r="177" spans="1:28" s="39" customFormat="1" ht="60" customHeight="1" x14ac:dyDescent="0.2">
      <c r="A177" s="34">
        <f t="shared" si="9"/>
        <v>1.77E-13</v>
      </c>
      <c r="B177" s="36">
        <f t="shared" si="7"/>
        <v>172</v>
      </c>
      <c r="C177" s="37"/>
      <c r="D177" s="37"/>
      <c r="E177" s="20"/>
      <c r="F177" s="1"/>
      <c r="G177" s="3"/>
      <c r="H177" s="7"/>
      <c r="I177" s="8"/>
      <c r="J177" s="3"/>
      <c r="K177" s="3"/>
      <c r="L177" s="1"/>
      <c r="M177" s="3"/>
      <c r="N177" s="10"/>
      <c r="O177" s="1"/>
      <c r="P177" s="1"/>
      <c r="Q177" s="1"/>
      <c r="R177" s="1"/>
      <c r="S177" s="1"/>
      <c r="T177" s="1"/>
      <c r="U177" s="1"/>
      <c r="V177" s="1"/>
      <c r="W177" s="32">
        <f t="shared" si="8"/>
        <v>1.77E-13</v>
      </c>
      <c r="X177" s="38"/>
      <c r="Y177" s="38"/>
      <c r="Z177" s="38"/>
      <c r="AA177" s="38"/>
      <c r="AB177" s="38"/>
    </row>
    <row r="178" spans="1:28" s="39" customFormat="1" ht="60" customHeight="1" x14ac:dyDescent="0.2">
      <c r="A178" s="34">
        <f t="shared" si="9"/>
        <v>1.78E-13</v>
      </c>
      <c r="B178" s="36">
        <f t="shared" si="7"/>
        <v>173</v>
      </c>
      <c r="C178" s="37"/>
      <c r="D178" s="37"/>
      <c r="E178" s="20"/>
      <c r="F178" s="1"/>
      <c r="G178" s="3"/>
      <c r="H178" s="7"/>
      <c r="I178" s="8"/>
      <c r="J178" s="3"/>
      <c r="K178" s="3"/>
      <c r="L178" s="1"/>
      <c r="M178" s="3"/>
      <c r="N178" s="10"/>
      <c r="O178" s="1"/>
      <c r="P178" s="1"/>
      <c r="Q178" s="1"/>
      <c r="R178" s="1"/>
      <c r="S178" s="1"/>
      <c r="T178" s="1"/>
      <c r="U178" s="1"/>
      <c r="V178" s="1"/>
      <c r="W178" s="32">
        <f t="shared" si="8"/>
        <v>1.78E-13</v>
      </c>
      <c r="X178" s="38"/>
      <c r="Y178" s="38"/>
      <c r="Z178" s="38"/>
      <c r="AA178" s="38"/>
      <c r="AB178" s="38"/>
    </row>
    <row r="179" spans="1:28" s="39" customFormat="1" ht="60" customHeight="1" x14ac:dyDescent="0.2">
      <c r="A179" s="34">
        <f t="shared" si="9"/>
        <v>1.7899999999999999E-13</v>
      </c>
      <c r="B179" s="36">
        <f t="shared" si="7"/>
        <v>174</v>
      </c>
      <c r="C179" s="37"/>
      <c r="D179" s="37"/>
      <c r="E179" s="20"/>
      <c r="F179" s="1"/>
      <c r="G179" s="3"/>
      <c r="H179" s="7"/>
      <c r="I179" s="8"/>
      <c r="J179" s="3"/>
      <c r="K179" s="3"/>
      <c r="L179" s="1"/>
      <c r="M179" s="3"/>
      <c r="N179" s="10"/>
      <c r="O179" s="1"/>
      <c r="P179" s="1"/>
      <c r="Q179" s="1"/>
      <c r="R179" s="1"/>
      <c r="S179" s="1"/>
      <c r="T179" s="1"/>
      <c r="U179" s="1"/>
      <c r="V179" s="1"/>
      <c r="W179" s="32">
        <f t="shared" si="8"/>
        <v>1.7899999999999999E-13</v>
      </c>
      <c r="X179" s="38"/>
      <c r="Y179" s="38"/>
      <c r="Z179" s="38"/>
      <c r="AA179" s="38"/>
      <c r="AB179" s="38"/>
    </row>
    <row r="180" spans="1:28" s="39" customFormat="1" ht="60" customHeight="1" x14ac:dyDescent="0.2">
      <c r="A180" s="34">
        <f t="shared" si="9"/>
        <v>1.7999999999999999E-13</v>
      </c>
      <c r="B180" s="36">
        <f t="shared" si="7"/>
        <v>175</v>
      </c>
      <c r="C180" s="37"/>
      <c r="D180" s="37"/>
      <c r="E180" s="20"/>
      <c r="F180" s="1"/>
      <c r="G180" s="3"/>
      <c r="H180" s="7"/>
      <c r="I180" s="8"/>
      <c r="J180" s="3"/>
      <c r="K180" s="3"/>
      <c r="L180" s="1"/>
      <c r="M180" s="3"/>
      <c r="N180" s="10"/>
      <c r="O180" s="1"/>
      <c r="P180" s="1"/>
      <c r="Q180" s="1"/>
      <c r="R180" s="1"/>
      <c r="S180" s="1"/>
      <c r="T180" s="1"/>
      <c r="U180" s="1"/>
      <c r="V180" s="1"/>
      <c r="W180" s="32">
        <f t="shared" si="8"/>
        <v>1.7999999999999999E-13</v>
      </c>
      <c r="X180" s="38"/>
      <c r="Y180" s="38"/>
      <c r="Z180" s="38"/>
      <c r="AA180" s="38"/>
      <c r="AB180" s="38"/>
    </row>
    <row r="181" spans="1:28" s="39" customFormat="1" ht="60" customHeight="1" x14ac:dyDescent="0.2">
      <c r="A181" s="34">
        <f t="shared" si="9"/>
        <v>1.8100000000000001E-13</v>
      </c>
      <c r="B181" s="36">
        <f t="shared" si="7"/>
        <v>176</v>
      </c>
      <c r="C181" s="37"/>
      <c r="D181" s="37"/>
      <c r="E181" s="20"/>
      <c r="F181" s="1"/>
      <c r="G181" s="3"/>
      <c r="H181" s="7"/>
      <c r="I181" s="8"/>
      <c r="J181" s="3"/>
      <c r="K181" s="3"/>
      <c r="L181" s="1"/>
      <c r="M181" s="3"/>
      <c r="N181" s="10"/>
      <c r="O181" s="1"/>
      <c r="P181" s="1"/>
      <c r="Q181" s="1"/>
      <c r="R181" s="1"/>
      <c r="S181" s="1"/>
      <c r="T181" s="1"/>
      <c r="U181" s="1"/>
      <c r="V181" s="1"/>
      <c r="W181" s="32">
        <f t="shared" si="8"/>
        <v>1.8100000000000001E-13</v>
      </c>
      <c r="X181" s="38"/>
      <c r="Y181" s="38"/>
      <c r="Z181" s="38"/>
      <c r="AA181" s="38"/>
      <c r="AB181" s="38"/>
    </row>
    <row r="182" spans="1:28" s="39" customFormat="1" ht="60" customHeight="1" x14ac:dyDescent="0.2">
      <c r="A182" s="34">
        <f t="shared" si="9"/>
        <v>1.8200000000000001E-13</v>
      </c>
      <c r="B182" s="36">
        <f t="shared" si="7"/>
        <v>177</v>
      </c>
      <c r="C182" s="37"/>
      <c r="D182" s="37"/>
      <c r="E182" s="20"/>
      <c r="F182" s="1"/>
      <c r="G182" s="3"/>
      <c r="H182" s="7"/>
      <c r="I182" s="8"/>
      <c r="J182" s="3"/>
      <c r="K182" s="3"/>
      <c r="L182" s="1"/>
      <c r="M182" s="3"/>
      <c r="N182" s="10"/>
      <c r="O182" s="1"/>
      <c r="P182" s="1"/>
      <c r="Q182" s="1"/>
      <c r="R182" s="1"/>
      <c r="S182" s="1"/>
      <c r="T182" s="1"/>
      <c r="U182" s="1"/>
      <c r="V182" s="1"/>
      <c r="W182" s="32">
        <f t="shared" si="8"/>
        <v>1.8200000000000001E-13</v>
      </c>
      <c r="X182" s="38"/>
      <c r="Y182" s="38"/>
      <c r="Z182" s="38"/>
      <c r="AA182" s="38"/>
      <c r="AB182" s="38"/>
    </row>
    <row r="183" spans="1:28" s="39" customFormat="1" ht="60" customHeight="1" x14ac:dyDescent="0.2">
      <c r="A183" s="34">
        <f t="shared" si="9"/>
        <v>1.83E-13</v>
      </c>
      <c r="B183" s="36">
        <f t="shared" si="7"/>
        <v>178</v>
      </c>
      <c r="C183" s="37"/>
      <c r="D183" s="37"/>
      <c r="E183" s="20"/>
      <c r="F183" s="1"/>
      <c r="G183" s="3"/>
      <c r="H183" s="7"/>
      <c r="I183" s="8"/>
      <c r="J183" s="3"/>
      <c r="K183" s="3"/>
      <c r="L183" s="1"/>
      <c r="M183" s="3"/>
      <c r="N183" s="10"/>
      <c r="O183" s="1"/>
      <c r="P183" s="1"/>
      <c r="Q183" s="1"/>
      <c r="R183" s="1"/>
      <c r="S183" s="1"/>
      <c r="T183" s="1"/>
      <c r="U183" s="1"/>
      <c r="V183" s="1"/>
      <c r="W183" s="32">
        <f t="shared" si="8"/>
        <v>1.83E-13</v>
      </c>
      <c r="X183" s="38"/>
      <c r="Y183" s="38"/>
      <c r="Z183" s="38"/>
      <c r="AA183" s="38"/>
      <c r="AB183" s="38"/>
    </row>
    <row r="184" spans="1:28" s="39" customFormat="1" ht="60" customHeight="1" x14ac:dyDescent="0.2">
      <c r="A184" s="34">
        <f t="shared" si="9"/>
        <v>1.84E-13</v>
      </c>
      <c r="B184" s="36">
        <f t="shared" si="7"/>
        <v>179</v>
      </c>
      <c r="C184" s="37"/>
      <c r="D184" s="37"/>
      <c r="E184" s="20"/>
      <c r="F184" s="1"/>
      <c r="G184" s="3"/>
      <c r="H184" s="7"/>
      <c r="I184" s="8"/>
      <c r="J184" s="3"/>
      <c r="K184" s="3"/>
      <c r="L184" s="1"/>
      <c r="M184" s="3"/>
      <c r="N184" s="10"/>
      <c r="O184" s="1"/>
      <c r="P184" s="1"/>
      <c r="Q184" s="1"/>
      <c r="R184" s="1"/>
      <c r="S184" s="1"/>
      <c r="T184" s="1"/>
      <c r="U184" s="1"/>
      <c r="V184" s="1"/>
      <c r="W184" s="32">
        <f t="shared" si="8"/>
        <v>1.84E-13</v>
      </c>
      <c r="X184" s="38"/>
      <c r="Y184" s="38"/>
      <c r="Z184" s="38"/>
      <c r="AA184" s="38"/>
      <c r="AB184" s="38"/>
    </row>
    <row r="185" spans="1:28" s="39" customFormat="1" ht="60" customHeight="1" x14ac:dyDescent="0.2">
      <c r="A185" s="34">
        <f t="shared" si="9"/>
        <v>1.8499999999999999E-13</v>
      </c>
      <c r="B185" s="36">
        <f t="shared" si="7"/>
        <v>180</v>
      </c>
      <c r="C185" s="37"/>
      <c r="D185" s="37"/>
      <c r="E185" s="20"/>
      <c r="F185" s="1"/>
      <c r="G185" s="3"/>
      <c r="H185" s="7"/>
      <c r="I185" s="8"/>
      <c r="J185" s="3"/>
      <c r="K185" s="3"/>
      <c r="L185" s="1"/>
      <c r="M185" s="3"/>
      <c r="N185" s="10"/>
      <c r="O185" s="1"/>
      <c r="P185" s="1"/>
      <c r="Q185" s="1"/>
      <c r="R185" s="1"/>
      <c r="S185" s="1"/>
      <c r="T185" s="1"/>
      <c r="U185" s="1"/>
      <c r="V185" s="1"/>
      <c r="W185" s="32">
        <f t="shared" si="8"/>
        <v>1.8499999999999999E-13</v>
      </c>
      <c r="X185" s="38"/>
      <c r="Y185" s="38"/>
      <c r="Z185" s="38"/>
      <c r="AA185" s="38"/>
      <c r="AB185" s="38"/>
    </row>
    <row r="186" spans="1:28" s="39" customFormat="1" ht="60" customHeight="1" x14ac:dyDescent="0.2">
      <c r="A186" s="34">
        <f t="shared" si="9"/>
        <v>1.8599999999999999E-13</v>
      </c>
      <c r="B186" s="36">
        <f t="shared" si="7"/>
        <v>181</v>
      </c>
      <c r="C186" s="37"/>
      <c r="D186" s="37"/>
      <c r="E186" s="20"/>
      <c r="F186" s="1"/>
      <c r="G186" s="3"/>
      <c r="H186" s="7"/>
      <c r="I186" s="8"/>
      <c r="J186" s="3"/>
      <c r="K186" s="3"/>
      <c r="L186" s="1"/>
      <c r="M186" s="3"/>
      <c r="N186" s="10"/>
      <c r="O186" s="1"/>
      <c r="P186" s="1"/>
      <c r="Q186" s="1"/>
      <c r="R186" s="1"/>
      <c r="S186" s="1"/>
      <c r="T186" s="1"/>
      <c r="U186" s="1"/>
      <c r="V186" s="1"/>
      <c r="W186" s="32">
        <f t="shared" si="8"/>
        <v>1.8599999999999999E-13</v>
      </c>
      <c r="X186" s="38"/>
      <c r="Y186" s="38"/>
      <c r="Z186" s="38"/>
      <c r="AA186" s="38"/>
      <c r="AB186" s="38"/>
    </row>
    <row r="187" spans="1:28" s="39" customFormat="1" ht="60" customHeight="1" x14ac:dyDescent="0.2">
      <c r="A187" s="34">
        <f t="shared" si="9"/>
        <v>1.8700000000000001E-13</v>
      </c>
      <c r="B187" s="36">
        <f t="shared" si="7"/>
        <v>182</v>
      </c>
      <c r="C187" s="37"/>
      <c r="D187" s="37"/>
      <c r="E187" s="20"/>
      <c r="F187" s="1"/>
      <c r="G187" s="3"/>
      <c r="H187" s="7"/>
      <c r="I187" s="8"/>
      <c r="J187" s="3"/>
      <c r="K187" s="3"/>
      <c r="L187" s="1"/>
      <c r="M187" s="3"/>
      <c r="N187" s="10"/>
      <c r="O187" s="1"/>
      <c r="P187" s="1"/>
      <c r="Q187" s="1"/>
      <c r="R187" s="1"/>
      <c r="S187" s="1"/>
      <c r="T187" s="1"/>
      <c r="U187" s="1"/>
      <c r="V187" s="1"/>
      <c r="W187" s="32">
        <f t="shared" si="8"/>
        <v>1.8700000000000001E-13</v>
      </c>
      <c r="X187" s="38"/>
      <c r="Y187" s="38"/>
      <c r="Z187" s="38"/>
      <c r="AA187" s="38"/>
      <c r="AB187" s="38"/>
    </row>
    <row r="188" spans="1:28" s="39" customFormat="1" ht="60" customHeight="1" x14ac:dyDescent="0.2">
      <c r="A188" s="34">
        <f t="shared" si="9"/>
        <v>1.8800000000000001E-13</v>
      </c>
      <c r="B188" s="36">
        <f t="shared" si="7"/>
        <v>183</v>
      </c>
      <c r="C188" s="37"/>
      <c r="D188" s="37"/>
      <c r="E188" s="20"/>
      <c r="F188" s="1"/>
      <c r="G188" s="3"/>
      <c r="H188" s="7"/>
      <c r="I188" s="8"/>
      <c r="J188" s="3"/>
      <c r="K188" s="3"/>
      <c r="L188" s="1"/>
      <c r="M188" s="3"/>
      <c r="N188" s="10"/>
      <c r="O188" s="1"/>
      <c r="P188" s="1"/>
      <c r="Q188" s="1"/>
      <c r="R188" s="1"/>
      <c r="S188" s="1"/>
      <c r="T188" s="1"/>
      <c r="U188" s="1"/>
      <c r="V188" s="1"/>
      <c r="W188" s="32">
        <f t="shared" si="8"/>
        <v>1.8800000000000001E-13</v>
      </c>
      <c r="X188" s="38"/>
      <c r="Y188" s="38"/>
      <c r="Z188" s="38"/>
      <c r="AA188" s="38"/>
      <c r="AB188" s="38"/>
    </row>
    <row r="189" spans="1:28" s="39" customFormat="1" ht="60" customHeight="1" x14ac:dyDescent="0.2">
      <c r="A189" s="34">
        <f t="shared" si="9"/>
        <v>1.89E-13</v>
      </c>
      <c r="B189" s="36">
        <f t="shared" si="7"/>
        <v>184</v>
      </c>
      <c r="C189" s="37"/>
      <c r="D189" s="37"/>
      <c r="E189" s="20"/>
      <c r="F189" s="1"/>
      <c r="G189" s="3"/>
      <c r="H189" s="7"/>
      <c r="I189" s="8"/>
      <c r="J189" s="3"/>
      <c r="K189" s="3"/>
      <c r="L189" s="1"/>
      <c r="M189" s="3"/>
      <c r="N189" s="10"/>
      <c r="O189" s="1"/>
      <c r="P189" s="1"/>
      <c r="Q189" s="1"/>
      <c r="R189" s="1"/>
      <c r="S189" s="1"/>
      <c r="T189" s="1"/>
      <c r="U189" s="1"/>
      <c r="V189" s="1"/>
      <c r="W189" s="32">
        <f t="shared" si="8"/>
        <v>1.89E-13</v>
      </c>
      <c r="X189" s="38"/>
      <c r="Y189" s="38"/>
      <c r="Z189" s="38"/>
      <c r="AA189" s="38"/>
      <c r="AB189" s="38"/>
    </row>
    <row r="190" spans="1:28" s="39" customFormat="1" ht="60" customHeight="1" x14ac:dyDescent="0.2">
      <c r="A190" s="34">
        <f t="shared" si="9"/>
        <v>1.9E-13</v>
      </c>
      <c r="B190" s="36">
        <f t="shared" si="7"/>
        <v>185</v>
      </c>
      <c r="C190" s="37"/>
      <c r="D190" s="37"/>
      <c r="E190" s="20"/>
      <c r="F190" s="1"/>
      <c r="G190" s="3"/>
      <c r="H190" s="7"/>
      <c r="I190" s="8"/>
      <c r="J190" s="3"/>
      <c r="K190" s="3"/>
      <c r="L190" s="1"/>
      <c r="M190" s="3"/>
      <c r="N190" s="10"/>
      <c r="O190" s="1"/>
      <c r="P190" s="1"/>
      <c r="Q190" s="1"/>
      <c r="R190" s="1"/>
      <c r="S190" s="1"/>
      <c r="T190" s="1"/>
      <c r="U190" s="1"/>
      <c r="V190" s="1"/>
      <c r="W190" s="32">
        <f t="shared" si="8"/>
        <v>1.9E-13</v>
      </c>
      <c r="X190" s="38"/>
      <c r="Y190" s="38"/>
      <c r="Z190" s="38"/>
      <c r="AA190" s="38"/>
      <c r="AB190" s="38"/>
    </row>
    <row r="191" spans="1:28" s="39" customFormat="1" ht="60" customHeight="1" x14ac:dyDescent="0.2">
      <c r="A191" s="34">
        <f t="shared" si="9"/>
        <v>1.9099999999999999E-13</v>
      </c>
      <c r="B191" s="36">
        <f t="shared" si="7"/>
        <v>186</v>
      </c>
      <c r="C191" s="37"/>
      <c r="D191" s="37"/>
      <c r="E191" s="20"/>
      <c r="F191" s="1"/>
      <c r="G191" s="3"/>
      <c r="H191" s="7"/>
      <c r="I191" s="8"/>
      <c r="J191" s="3"/>
      <c r="K191" s="3"/>
      <c r="L191" s="1"/>
      <c r="M191" s="3"/>
      <c r="N191" s="10"/>
      <c r="O191" s="1"/>
      <c r="P191" s="1"/>
      <c r="Q191" s="1"/>
      <c r="R191" s="1"/>
      <c r="S191" s="1"/>
      <c r="T191" s="1"/>
      <c r="U191" s="1"/>
      <c r="V191" s="1"/>
      <c r="W191" s="32">
        <f t="shared" si="8"/>
        <v>1.9099999999999999E-13</v>
      </c>
      <c r="X191" s="38"/>
      <c r="Y191" s="38"/>
      <c r="Z191" s="38"/>
      <c r="AA191" s="38"/>
      <c r="AB191" s="38"/>
    </row>
    <row r="192" spans="1:28" s="39" customFormat="1" ht="60" customHeight="1" x14ac:dyDescent="0.2">
      <c r="A192" s="34">
        <f t="shared" si="9"/>
        <v>1.9199999999999999E-13</v>
      </c>
      <c r="B192" s="36">
        <f t="shared" si="7"/>
        <v>187</v>
      </c>
      <c r="C192" s="37"/>
      <c r="D192" s="37"/>
      <c r="E192" s="20"/>
      <c r="F192" s="1"/>
      <c r="G192" s="3"/>
      <c r="H192" s="7"/>
      <c r="I192" s="8"/>
      <c r="J192" s="3"/>
      <c r="K192" s="3"/>
      <c r="L192" s="1"/>
      <c r="M192" s="3"/>
      <c r="N192" s="10"/>
      <c r="O192" s="1"/>
      <c r="P192" s="1"/>
      <c r="Q192" s="1"/>
      <c r="R192" s="1"/>
      <c r="S192" s="1"/>
      <c r="T192" s="1"/>
      <c r="U192" s="1"/>
      <c r="V192" s="1"/>
      <c r="W192" s="32">
        <f t="shared" si="8"/>
        <v>1.9199999999999999E-13</v>
      </c>
      <c r="X192" s="38"/>
      <c r="Y192" s="38"/>
      <c r="Z192" s="38"/>
      <c r="AA192" s="38"/>
      <c r="AB192" s="38"/>
    </row>
    <row r="193" spans="1:28" s="39" customFormat="1" ht="60" customHeight="1" x14ac:dyDescent="0.2">
      <c r="A193" s="34">
        <f t="shared" si="9"/>
        <v>1.9300000000000001E-13</v>
      </c>
      <c r="B193" s="36">
        <f t="shared" si="7"/>
        <v>188</v>
      </c>
      <c r="C193" s="37"/>
      <c r="D193" s="37"/>
      <c r="E193" s="20"/>
      <c r="F193" s="1"/>
      <c r="G193" s="3"/>
      <c r="H193" s="7"/>
      <c r="I193" s="8"/>
      <c r="J193" s="3"/>
      <c r="K193" s="3"/>
      <c r="L193" s="1"/>
      <c r="M193" s="3"/>
      <c r="N193" s="10"/>
      <c r="O193" s="1"/>
      <c r="P193" s="1"/>
      <c r="Q193" s="1"/>
      <c r="R193" s="1"/>
      <c r="S193" s="1"/>
      <c r="T193" s="1"/>
      <c r="U193" s="1"/>
      <c r="V193" s="1"/>
      <c r="W193" s="32">
        <f t="shared" si="8"/>
        <v>1.9300000000000001E-13</v>
      </c>
      <c r="X193" s="38"/>
      <c r="Y193" s="38"/>
      <c r="Z193" s="38"/>
      <c r="AA193" s="38"/>
      <c r="AB193" s="38"/>
    </row>
    <row r="194" spans="1:28" s="39" customFormat="1" ht="60" customHeight="1" x14ac:dyDescent="0.2">
      <c r="A194" s="34">
        <f t="shared" si="9"/>
        <v>1.9400000000000001E-13</v>
      </c>
      <c r="B194" s="36">
        <f t="shared" si="7"/>
        <v>189</v>
      </c>
      <c r="C194" s="37"/>
      <c r="D194" s="37"/>
      <c r="E194" s="20"/>
      <c r="F194" s="1"/>
      <c r="G194" s="3"/>
      <c r="H194" s="7"/>
      <c r="I194" s="8"/>
      <c r="J194" s="3"/>
      <c r="K194" s="3"/>
      <c r="L194" s="1"/>
      <c r="M194" s="3"/>
      <c r="N194" s="10"/>
      <c r="O194" s="1"/>
      <c r="P194" s="1"/>
      <c r="Q194" s="1"/>
      <c r="R194" s="1"/>
      <c r="S194" s="1"/>
      <c r="T194" s="1"/>
      <c r="U194" s="1"/>
      <c r="V194" s="1"/>
      <c r="W194" s="32">
        <f t="shared" si="8"/>
        <v>1.9400000000000001E-13</v>
      </c>
      <c r="X194" s="38"/>
      <c r="Y194" s="38"/>
      <c r="Z194" s="38"/>
      <c r="AA194" s="38"/>
      <c r="AB194" s="38"/>
    </row>
    <row r="195" spans="1:28" s="39" customFormat="1" ht="60" customHeight="1" x14ac:dyDescent="0.2">
      <c r="A195" s="34">
        <f t="shared" si="9"/>
        <v>1.95E-13</v>
      </c>
      <c r="B195" s="36">
        <f t="shared" si="7"/>
        <v>190</v>
      </c>
      <c r="C195" s="37"/>
      <c r="D195" s="37"/>
      <c r="E195" s="20"/>
      <c r="F195" s="1"/>
      <c r="G195" s="3"/>
      <c r="H195" s="7"/>
      <c r="I195" s="8"/>
      <c r="J195" s="3"/>
      <c r="K195" s="3"/>
      <c r="L195" s="1"/>
      <c r="M195" s="3"/>
      <c r="N195" s="10"/>
      <c r="O195" s="1"/>
      <c r="P195" s="1"/>
      <c r="Q195" s="1"/>
      <c r="R195" s="1"/>
      <c r="S195" s="1"/>
      <c r="T195" s="1"/>
      <c r="U195" s="1"/>
      <c r="V195" s="1"/>
      <c r="W195" s="32">
        <f t="shared" si="8"/>
        <v>1.95E-13</v>
      </c>
      <c r="X195" s="38"/>
      <c r="Y195" s="38"/>
      <c r="Z195" s="38"/>
      <c r="AA195" s="38"/>
      <c r="AB195" s="38"/>
    </row>
    <row r="196" spans="1:28" s="39" customFormat="1" ht="60" customHeight="1" x14ac:dyDescent="0.2">
      <c r="A196" s="34">
        <f t="shared" si="9"/>
        <v>1.96E-13</v>
      </c>
      <c r="B196" s="36">
        <f t="shared" si="7"/>
        <v>191</v>
      </c>
      <c r="C196" s="37"/>
      <c r="D196" s="37"/>
      <c r="E196" s="20"/>
      <c r="F196" s="1"/>
      <c r="G196" s="3"/>
      <c r="H196" s="7"/>
      <c r="I196" s="8"/>
      <c r="J196" s="3"/>
      <c r="K196" s="3"/>
      <c r="L196" s="1"/>
      <c r="M196" s="3"/>
      <c r="N196" s="10"/>
      <c r="O196" s="1"/>
      <c r="P196" s="1"/>
      <c r="Q196" s="1"/>
      <c r="R196" s="1"/>
      <c r="S196" s="1"/>
      <c r="T196" s="1"/>
      <c r="U196" s="1"/>
      <c r="V196" s="1"/>
      <c r="W196" s="32">
        <f t="shared" si="8"/>
        <v>1.96E-13</v>
      </c>
      <c r="X196" s="38"/>
      <c r="Y196" s="38"/>
      <c r="Z196" s="38"/>
      <c r="AA196" s="38"/>
      <c r="AB196" s="38"/>
    </row>
    <row r="197" spans="1:28" s="39" customFormat="1" ht="60" customHeight="1" x14ac:dyDescent="0.2">
      <c r="A197" s="34">
        <f t="shared" si="9"/>
        <v>1.9699999999999999E-13</v>
      </c>
      <c r="B197" s="36">
        <f t="shared" si="7"/>
        <v>192</v>
      </c>
      <c r="C197" s="37"/>
      <c r="D197" s="37"/>
      <c r="E197" s="20"/>
      <c r="F197" s="1"/>
      <c r="G197" s="3"/>
      <c r="H197" s="7"/>
      <c r="I197" s="8"/>
      <c r="J197" s="3"/>
      <c r="K197" s="3"/>
      <c r="L197" s="1"/>
      <c r="M197" s="3"/>
      <c r="N197" s="10"/>
      <c r="O197" s="1"/>
      <c r="P197" s="1"/>
      <c r="Q197" s="1"/>
      <c r="R197" s="1"/>
      <c r="S197" s="1"/>
      <c r="T197" s="1"/>
      <c r="U197" s="1"/>
      <c r="V197" s="1"/>
      <c r="W197" s="32">
        <f t="shared" si="8"/>
        <v>1.9699999999999999E-13</v>
      </c>
      <c r="X197" s="38"/>
      <c r="Y197" s="38"/>
      <c r="Z197" s="38"/>
      <c r="AA197" s="38"/>
      <c r="AB197" s="38"/>
    </row>
    <row r="198" spans="1:28" s="39" customFormat="1" ht="60" customHeight="1" x14ac:dyDescent="0.2">
      <c r="A198" s="34">
        <f t="shared" si="9"/>
        <v>1.9799999999999999E-13</v>
      </c>
      <c r="B198" s="36">
        <f t="shared" ref="B198:B261" si="10">ROW(198:198)-5</f>
        <v>193</v>
      </c>
      <c r="C198" s="37"/>
      <c r="D198" s="37"/>
      <c r="E198" s="20"/>
      <c r="F198" s="1"/>
      <c r="G198" s="3"/>
      <c r="H198" s="7"/>
      <c r="I198" s="8"/>
      <c r="J198" s="3"/>
      <c r="K198" s="3"/>
      <c r="L198" s="1"/>
      <c r="M198" s="3"/>
      <c r="N198" s="10"/>
      <c r="O198" s="1"/>
      <c r="P198" s="1"/>
      <c r="Q198" s="1"/>
      <c r="R198" s="1"/>
      <c r="S198" s="1"/>
      <c r="T198" s="1"/>
      <c r="U198" s="1"/>
      <c r="V198" s="1"/>
      <c r="W198" s="32">
        <f t="shared" si="8"/>
        <v>1.9799999999999999E-13</v>
      </c>
      <c r="X198" s="38"/>
      <c r="Y198" s="38"/>
      <c r="Z198" s="38"/>
      <c r="AA198" s="38"/>
      <c r="AB198" s="38"/>
    </row>
    <row r="199" spans="1:28" s="39" customFormat="1" ht="60" customHeight="1" x14ac:dyDescent="0.2">
      <c r="A199" s="34">
        <f t="shared" si="9"/>
        <v>1.9900000000000001E-13</v>
      </c>
      <c r="B199" s="36">
        <f t="shared" si="10"/>
        <v>194</v>
      </c>
      <c r="C199" s="37"/>
      <c r="D199" s="37"/>
      <c r="E199" s="20"/>
      <c r="F199" s="1"/>
      <c r="G199" s="3"/>
      <c r="H199" s="7"/>
      <c r="I199" s="8"/>
      <c r="J199" s="3"/>
      <c r="K199" s="3"/>
      <c r="L199" s="1"/>
      <c r="M199" s="3"/>
      <c r="N199" s="10"/>
      <c r="O199" s="1"/>
      <c r="P199" s="1"/>
      <c r="Q199" s="1"/>
      <c r="R199" s="1"/>
      <c r="S199" s="1"/>
      <c r="T199" s="1"/>
      <c r="U199" s="1"/>
      <c r="V199" s="1"/>
      <c r="W199" s="32">
        <f t="shared" ref="W199:W262" si="11">IF(OR(D199&lt;&gt;0,C199&lt;&gt;0),((F199*$F$2+G199*$G$2+SUMIF(J199:M199,"x",$J$2:$M$2))+($N$2*N199)+SUMIF(V199:V199,"x",$V$2:$V$2)+SUMIF(O199:U199,"x",$O$2:$U$2)+ROW(B199)/10000),((F199*$F$2+G199*$G$2+SUMIF(J199:M199,"x",$J$2:$M$2))+($N$2*N199)+SUMIF(V199:V199,"x",$V$2:$V$2)+SUMIF(O199:U199,"x",$O$2:$U$2)+ROW(B199)/1000000000000000))</f>
        <v>1.9900000000000001E-13</v>
      </c>
      <c r="X199" s="38"/>
      <c r="Y199" s="38"/>
      <c r="Z199" s="38"/>
      <c r="AA199" s="38"/>
      <c r="AB199" s="38"/>
    </row>
    <row r="200" spans="1:28" s="39" customFormat="1" ht="60" customHeight="1" x14ac:dyDescent="0.2">
      <c r="A200" s="34">
        <f t="shared" ref="A200:A263" si="12">W200</f>
        <v>2.0000000000000001E-13</v>
      </c>
      <c r="B200" s="36">
        <f t="shared" si="10"/>
        <v>195</v>
      </c>
      <c r="C200" s="37"/>
      <c r="D200" s="37"/>
      <c r="E200" s="20"/>
      <c r="F200" s="1"/>
      <c r="G200" s="3"/>
      <c r="H200" s="7"/>
      <c r="I200" s="8"/>
      <c r="J200" s="3"/>
      <c r="K200" s="3"/>
      <c r="L200" s="1"/>
      <c r="M200" s="3"/>
      <c r="N200" s="10"/>
      <c r="O200" s="1"/>
      <c r="P200" s="1"/>
      <c r="Q200" s="1"/>
      <c r="R200" s="1"/>
      <c r="S200" s="1"/>
      <c r="T200" s="1"/>
      <c r="U200" s="1"/>
      <c r="V200" s="1"/>
      <c r="W200" s="32">
        <f t="shared" si="11"/>
        <v>2.0000000000000001E-13</v>
      </c>
      <c r="X200" s="38"/>
      <c r="Y200" s="38"/>
      <c r="Z200" s="38"/>
      <c r="AA200" s="38"/>
      <c r="AB200" s="38"/>
    </row>
    <row r="201" spans="1:28" s="39" customFormat="1" ht="60" customHeight="1" x14ac:dyDescent="0.2">
      <c r="A201" s="34">
        <f t="shared" si="12"/>
        <v>2.01E-13</v>
      </c>
      <c r="B201" s="36">
        <f t="shared" si="10"/>
        <v>196</v>
      </c>
      <c r="C201" s="37"/>
      <c r="D201" s="37"/>
      <c r="E201" s="20"/>
      <c r="F201" s="1"/>
      <c r="G201" s="3"/>
      <c r="H201" s="7"/>
      <c r="I201" s="8"/>
      <c r="J201" s="3"/>
      <c r="K201" s="3"/>
      <c r="L201" s="1"/>
      <c r="M201" s="3"/>
      <c r="N201" s="10"/>
      <c r="O201" s="1"/>
      <c r="P201" s="1"/>
      <c r="Q201" s="1"/>
      <c r="R201" s="1"/>
      <c r="S201" s="1"/>
      <c r="T201" s="1"/>
      <c r="U201" s="1"/>
      <c r="V201" s="1"/>
      <c r="W201" s="32">
        <f t="shared" si="11"/>
        <v>2.01E-13</v>
      </c>
      <c r="X201" s="38"/>
      <c r="Y201" s="38"/>
      <c r="Z201" s="38"/>
      <c r="AA201" s="38"/>
      <c r="AB201" s="38"/>
    </row>
    <row r="202" spans="1:28" s="39" customFormat="1" ht="60" customHeight="1" x14ac:dyDescent="0.2">
      <c r="A202" s="34">
        <f t="shared" si="12"/>
        <v>2.02E-13</v>
      </c>
      <c r="B202" s="36">
        <f t="shared" si="10"/>
        <v>197</v>
      </c>
      <c r="C202" s="37"/>
      <c r="D202" s="37"/>
      <c r="E202" s="20"/>
      <c r="F202" s="1"/>
      <c r="G202" s="3"/>
      <c r="H202" s="7"/>
      <c r="I202" s="8"/>
      <c r="J202" s="3"/>
      <c r="K202" s="3"/>
      <c r="L202" s="1"/>
      <c r="M202" s="3"/>
      <c r="N202" s="10"/>
      <c r="O202" s="1"/>
      <c r="P202" s="1"/>
      <c r="Q202" s="1"/>
      <c r="R202" s="1"/>
      <c r="S202" s="1"/>
      <c r="T202" s="1"/>
      <c r="U202" s="1"/>
      <c r="V202" s="1"/>
      <c r="W202" s="32">
        <f t="shared" si="11"/>
        <v>2.02E-13</v>
      </c>
      <c r="X202" s="38"/>
      <c r="Y202" s="38"/>
      <c r="Z202" s="38"/>
      <c r="AA202" s="38"/>
      <c r="AB202" s="38"/>
    </row>
    <row r="203" spans="1:28" s="39" customFormat="1" ht="60" customHeight="1" x14ac:dyDescent="0.2">
      <c r="A203" s="34">
        <f t="shared" si="12"/>
        <v>2.0299999999999999E-13</v>
      </c>
      <c r="B203" s="36">
        <f t="shared" si="10"/>
        <v>198</v>
      </c>
      <c r="C203" s="37"/>
      <c r="D203" s="37"/>
      <c r="E203" s="20"/>
      <c r="F203" s="1"/>
      <c r="G203" s="3"/>
      <c r="H203" s="7"/>
      <c r="I203" s="8"/>
      <c r="J203" s="3"/>
      <c r="K203" s="3"/>
      <c r="L203" s="1"/>
      <c r="M203" s="3"/>
      <c r="N203" s="10"/>
      <c r="O203" s="1"/>
      <c r="P203" s="1"/>
      <c r="Q203" s="1"/>
      <c r="R203" s="1"/>
      <c r="S203" s="1"/>
      <c r="T203" s="1"/>
      <c r="U203" s="1"/>
      <c r="V203" s="1"/>
      <c r="W203" s="32">
        <f t="shared" si="11"/>
        <v>2.0299999999999999E-13</v>
      </c>
      <c r="X203" s="38"/>
      <c r="Y203" s="38"/>
      <c r="Z203" s="38"/>
      <c r="AA203" s="38"/>
      <c r="AB203" s="38"/>
    </row>
    <row r="204" spans="1:28" s="39" customFormat="1" ht="60" customHeight="1" x14ac:dyDescent="0.2">
      <c r="A204" s="34">
        <f t="shared" si="12"/>
        <v>2.0399999999999999E-13</v>
      </c>
      <c r="B204" s="36">
        <f t="shared" si="10"/>
        <v>199</v>
      </c>
      <c r="C204" s="37"/>
      <c r="D204" s="37"/>
      <c r="E204" s="20"/>
      <c r="F204" s="1"/>
      <c r="G204" s="3"/>
      <c r="H204" s="7"/>
      <c r="I204" s="8"/>
      <c r="J204" s="3"/>
      <c r="K204" s="3"/>
      <c r="L204" s="1"/>
      <c r="M204" s="3"/>
      <c r="N204" s="10"/>
      <c r="O204" s="1"/>
      <c r="P204" s="1"/>
      <c r="Q204" s="1"/>
      <c r="R204" s="1"/>
      <c r="S204" s="1"/>
      <c r="T204" s="1"/>
      <c r="U204" s="1"/>
      <c r="V204" s="1"/>
      <c r="W204" s="32">
        <f t="shared" si="11"/>
        <v>2.0399999999999999E-13</v>
      </c>
      <c r="X204" s="38"/>
      <c r="Y204" s="38"/>
      <c r="Z204" s="38"/>
      <c r="AA204" s="38"/>
      <c r="AB204" s="38"/>
    </row>
    <row r="205" spans="1:28" s="39" customFormat="1" ht="60" customHeight="1" x14ac:dyDescent="0.2">
      <c r="A205" s="34">
        <f t="shared" si="12"/>
        <v>2.0500000000000001E-13</v>
      </c>
      <c r="B205" s="36">
        <f t="shared" si="10"/>
        <v>200</v>
      </c>
      <c r="C205" s="37"/>
      <c r="D205" s="37"/>
      <c r="E205" s="20"/>
      <c r="F205" s="1"/>
      <c r="G205" s="3"/>
      <c r="H205" s="7"/>
      <c r="I205" s="8"/>
      <c r="J205" s="3"/>
      <c r="K205" s="3"/>
      <c r="L205" s="1"/>
      <c r="M205" s="3"/>
      <c r="N205" s="10"/>
      <c r="O205" s="1"/>
      <c r="P205" s="1"/>
      <c r="Q205" s="1"/>
      <c r="R205" s="1"/>
      <c r="S205" s="1"/>
      <c r="T205" s="1"/>
      <c r="U205" s="1"/>
      <c r="V205" s="1"/>
      <c r="W205" s="32">
        <f t="shared" si="11"/>
        <v>2.0500000000000001E-13</v>
      </c>
      <c r="X205" s="38"/>
      <c r="Y205" s="38"/>
      <c r="Z205" s="38"/>
      <c r="AA205" s="38"/>
      <c r="AB205" s="38"/>
    </row>
    <row r="206" spans="1:28" s="39" customFormat="1" ht="60" customHeight="1" x14ac:dyDescent="0.2">
      <c r="A206" s="34">
        <f t="shared" si="12"/>
        <v>2.0600000000000001E-13</v>
      </c>
      <c r="B206" s="36">
        <f t="shared" si="10"/>
        <v>201</v>
      </c>
      <c r="C206" s="37"/>
      <c r="D206" s="37"/>
      <c r="E206" s="20"/>
      <c r="F206" s="1"/>
      <c r="G206" s="3"/>
      <c r="H206" s="7"/>
      <c r="I206" s="8"/>
      <c r="J206" s="3"/>
      <c r="K206" s="3"/>
      <c r="L206" s="1"/>
      <c r="M206" s="3"/>
      <c r="N206" s="10"/>
      <c r="O206" s="1"/>
      <c r="P206" s="1"/>
      <c r="Q206" s="1"/>
      <c r="R206" s="1"/>
      <c r="S206" s="1"/>
      <c r="T206" s="1"/>
      <c r="U206" s="1"/>
      <c r="V206" s="1"/>
      <c r="W206" s="32">
        <f t="shared" si="11"/>
        <v>2.0600000000000001E-13</v>
      </c>
      <c r="X206" s="38"/>
      <c r="Y206" s="38"/>
      <c r="Z206" s="38"/>
      <c r="AA206" s="38"/>
      <c r="AB206" s="38"/>
    </row>
    <row r="207" spans="1:28" s="39" customFormat="1" ht="60" customHeight="1" x14ac:dyDescent="0.2">
      <c r="A207" s="34">
        <f t="shared" si="12"/>
        <v>2.07E-13</v>
      </c>
      <c r="B207" s="36">
        <f t="shared" si="10"/>
        <v>202</v>
      </c>
      <c r="C207" s="37"/>
      <c r="D207" s="37"/>
      <c r="E207" s="20"/>
      <c r="F207" s="1"/>
      <c r="G207" s="3"/>
      <c r="H207" s="7"/>
      <c r="I207" s="8"/>
      <c r="J207" s="3"/>
      <c r="K207" s="3"/>
      <c r="L207" s="1"/>
      <c r="M207" s="3"/>
      <c r="N207" s="10"/>
      <c r="O207" s="1"/>
      <c r="P207" s="1"/>
      <c r="Q207" s="1"/>
      <c r="R207" s="1"/>
      <c r="S207" s="1"/>
      <c r="T207" s="1"/>
      <c r="U207" s="1"/>
      <c r="V207" s="1"/>
      <c r="W207" s="32">
        <f t="shared" si="11"/>
        <v>2.07E-13</v>
      </c>
      <c r="X207" s="38"/>
      <c r="Y207" s="38"/>
      <c r="Z207" s="38"/>
      <c r="AA207" s="38"/>
      <c r="AB207" s="38"/>
    </row>
    <row r="208" spans="1:28" s="39" customFormat="1" ht="60" customHeight="1" x14ac:dyDescent="0.2">
      <c r="A208" s="34">
        <f t="shared" si="12"/>
        <v>2.08E-13</v>
      </c>
      <c r="B208" s="36">
        <f t="shared" si="10"/>
        <v>203</v>
      </c>
      <c r="C208" s="37"/>
      <c r="D208" s="37"/>
      <c r="E208" s="20"/>
      <c r="F208" s="1"/>
      <c r="G208" s="3"/>
      <c r="H208" s="7"/>
      <c r="I208" s="8"/>
      <c r="J208" s="3"/>
      <c r="K208" s="3"/>
      <c r="L208" s="1"/>
      <c r="M208" s="3"/>
      <c r="N208" s="10"/>
      <c r="O208" s="1"/>
      <c r="P208" s="1"/>
      <c r="Q208" s="1"/>
      <c r="R208" s="1"/>
      <c r="S208" s="1"/>
      <c r="T208" s="1"/>
      <c r="U208" s="1"/>
      <c r="V208" s="1"/>
      <c r="W208" s="32">
        <f t="shared" si="11"/>
        <v>2.08E-13</v>
      </c>
      <c r="X208" s="38"/>
      <c r="Y208" s="38"/>
      <c r="Z208" s="38"/>
      <c r="AA208" s="38"/>
      <c r="AB208" s="38"/>
    </row>
    <row r="209" spans="1:28" s="39" customFormat="1" ht="60" customHeight="1" x14ac:dyDescent="0.2">
      <c r="A209" s="34">
        <f t="shared" si="12"/>
        <v>2.0899999999999999E-13</v>
      </c>
      <c r="B209" s="36">
        <f t="shared" si="10"/>
        <v>204</v>
      </c>
      <c r="C209" s="37"/>
      <c r="D209" s="37"/>
      <c r="E209" s="20"/>
      <c r="F209" s="1"/>
      <c r="G209" s="3"/>
      <c r="H209" s="7"/>
      <c r="I209" s="8"/>
      <c r="J209" s="3"/>
      <c r="K209" s="3"/>
      <c r="L209" s="1"/>
      <c r="M209" s="3"/>
      <c r="N209" s="10"/>
      <c r="O209" s="1"/>
      <c r="P209" s="1"/>
      <c r="Q209" s="1"/>
      <c r="R209" s="1"/>
      <c r="S209" s="1"/>
      <c r="T209" s="1"/>
      <c r="U209" s="1"/>
      <c r="V209" s="1"/>
      <c r="W209" s="32">
        <f t="shared" si="11"/>
        <v>2.0899999999999999E-13</v>
      </c>
      <c r="X209" s="38"/>
      <c r="Y209" s="38"/>
      <c r="Z209" s="38"/>
      <c r="AA209" s="38"/>
      <c r="AB209" s="38"/>
    </row>
    <row r="210" spans="1:28" s="39" customFormat="1" ht="60" customHeight="1" x14ac:dyDescent="0.2">
      <c r="A210" s="34">
        <f t="shared" si="12"/>
        <v>2.0999999999999999E-13</v>
      </c>
      <c r="B210" s="36">
        <f t="shared" si="10"/>
        <v>205</v>
      </c>
      <c r="C210" s="37"/>
      <c r="D210" s="37"/>
      <c r="E210" s="20"/>
      <c r="F210" s="1"/>
      <c r="G210" s="3"/>
      <c r="H210" s="7"/>
      <c r="I210" s="8"/>
      <c r="J210" s="3"/>
      <c r="K210" s="3"/>
      <c r="L210" s="1"/>
      <c r="M210" s="3"/>
      <c r="N210" s="10"/>
      <c r="O210" s="1"/>
      <c r="P210" s="1"/>
      <c r="Q210" s="1"/>
      <c r="R210" s="1"/>
      <c r="S210" s="1"/>
      <c r="T210" s="1"/>
      <c r="U210" s="1"/>
      <c r="V210" s="1"/>
      <c r="W210" s="32">
        <f t="shared" si="11"/>
        <v>2.0999999999999999E-13</v>
      </c>
      <c r="X210" s="38"/>
      <c r="Y210" s="38"/>
      <c r="Z210" s="38"/>
      <c r="AA210" s="38"/>
      <c r="AB210" s="38"/>
    </row>
    <row r="211" spans="1:28" s="39" customFormat="1" ht="60" customHeight="1" x14ac:dyDescent="0.2">
      <c r="A211" s="34">
        <f t="shared" si="12"/>
        <v>2.1100000000000001E-13</v>
      </c>
      <c r="B211" s="36">
        <f t="shared" si="10"/>
        <v>206</v>
      </c>
      <c r="C211" s="37"/>
      <c r="D211" s="37"/>
      <c r="E211" s="20"/>
      <c r="F211" s="1"/>
      <c r="G211" s="3"/>
      <c r="H211" s="7"/>
      <c r="I211" s="8"/>
      <c r="J211" s="3"/>
      <c r="K211" s="3"/>
      <c r="L211" s="1"/>
      <c r="M211" s="3"/>
      <c r="N211" s="10"/>
      <c r="O211" s="1"/>
      <c r="P211" s="1"/>
      <c r="Q211" s="1"/>
      <c r="R211" s="1"/>
      <c r="S211" s="1"/>
      <c r="T211" s="1"/>
      <c r="U211" s="1"/>
      <c r="V211" s="1"/>
      <c r="W211" s="32">
        <f t="shared" si="11"/>
        <v>2.1100000000000001E-13</v>
      </c>
      <c r="X211" s="38"/>
      <c r="Y211" s="38"/>
      <c r="Z211" s="38"/>
      <c r="AA211" s="38"/>
      <c r="AB211" s="38"/>
    </row>
    <row r="212" spans="1:28" s="39" customFormat="1" ht="60" customHeight="1" x14ac:dyDescent="0.2">
      <c r="A212" s="34">
        <f t="shared" si="12"/>
        <v>2.1200000000000001E-13</v>
      </c>
      <c r="B212" s="36">
        <f t="shared" si="10"/>
        <v>207</v>
      </c>
      <c r="C212" s="37"/>
      <c r="D212" s="37"/>
      <c r="E212" s="20"/>
      <c r="F212" s="1"/>
      <c r="G212" s="3"/>
      <c r="H212" s="7"/>
      <c r="I212" s="8"/>
      <c r="J212" s="3"/>
      <c r="K212" s="3"/>
      <c r="L212" s="1"/>
      <c r="M212" s="3"/>
      <c r="N212" s="10"/>
      <c r="O212" s="1"/>
      <c r="P212" s="1"/>
      <c r="Q212" s="1"/>
      <c r="R212" s="1"/>
      <c r="S212" s="1"/>
      <c r="T212" s="1"/>
      <c r="U212" s="1"/>
      <c r="V212" s="1"/>
      <c r="W212" s="32">
        <f t="shared" si="11"/>
        <v>2.1200000000000001E-13</v>
      </c>
      <c r="X212" s="38"/>
      <c r="Y212" s="38"/>
      <c r="Z212" s="38"/>
      <c r="AA212" s="38"/>
      <c r="AB212" s="38"/>
    </row>
    <row r="213" spans="1:28" s="39" customFormat="1" ht="60" customHeight="1" x14ac:dyDescent="0.2">
      <c r="A213" s="34">
        <f t="shared" si="12"/>
        <v>2.13E-13</v>
      </c>
      <c r="B213" s="36">
        <f t="shared" si="10"/>
        <v>208</v>
      </c>
      <c r="C213" s="37"/>
      <c r="D213" s="37"/>
      <c r="E213" s="20"/>
      <c r="F213" s="1"/>
      <c r="G213" s="3"/>
      <c r="H213" s="7"/>
      <c r="I213" s="8"/>
      <c r="J213" s="3"/>
      <c r="K213" s="3"/>
      <c r="L213" s="1"/>
      <c r="M213" s="3"/>
      <c r="N213" s="10"/>
      <c r="O213" s="1"/>
      <c r="P213" s="1"/>
      <c r="Q213" s="1"/>
      <c r="R213" s="1"/>
      <c r="S213" s="1"/>
      <c r="T213" s="1"/>
      <c r="U213" s="1"/>
      <c r="V213" s="1"/>
      <c r="W213" s="32">
        <f t="shared" si="11"/>
        <v>2.13E-13</v>
      </c>
      <c r="X213" s="38"/>
      <c r="Y213" s="38"/>
      <c r="Z213" s="38"/>
      <c r="AA213" s="38"/>
      <c r="AB213" s="38"/>
    </row>
    <row r="214" spans="1:28" s="39" customFormat="1" ht="60" customHeight="1" x14ac:dyDescent="0.2">
      <c r="A214" s="34">
        <f t="shared" si="12"/>
        <v>2.14E-13</v>
      </c>
      <c r="B214" s="36">
        <f t="shared" si="10"/>
        <v>209</v>
      </c>
      <c r="C214" s="37"/>
      <c r="D214" s="37"/>
      <c r="E214" s="20"/>
      <c r="F214" s="1"/>
      <c r="G214" s="3"/>
      <c r="H214" s="7"/>
      <c r="I214" s="8"/>
      <c r="J214" s="3"/>
      <c r="K214" s="3"/>
      <c r="L214" s="1"/>
      <c r="M214" s="3"/>
      <c r="N214" s="10"/>
      <c r="O214" s="1"/>
      <c r="P214" s="1"/>
      <c r="Q214" s="1"/>
      <c r="R214" s="1"/>
      <c r="S214" s="1"/>
      <c r="T214" s="1"/>
      <c r="U214" s="1"/>
      <c r="V214" s="1"/>
      <c r="W214" s="32">
        <f t="shared" si="11"/>
        <v>2.14E-13</v>
      </c>
      <c r="X214" s="38"/>
      <c r="Y214" s="38"/>
      <c r="Z214" s="38"/>
      <c r="AA214" s="38"/>
      <c r="AB214" s="38"/>
    </row>
    <row r="215" spans="1:28" s="39" customFormat="1" ht="60" customHeight="1" x14ac:dyDescent="0.2">
      <c r="A215" s="34">
        <f t="shared" si="12"/>
        <v>2.1499999999999999E-13</v>
      </c>
      <c r="B215" s="36">
        <f t="shared" si="10"/>
        <v>210</v>
      </c>
      <c r="C215" s="37"/>
      <c r="D215" s="37"/>
      <c r="E215" s="20"/>
      <c r="F215" s="1"/>
      <c r="G215" s="3"/>
      <c r="H215" s="7"/>
      <c r="I215" s="8"/>
      <c r="J215" s="3"/>
      <c r="K215" s="3"/>
      <c r="L215" s="1"/>
      <c r="M215" s="3"/>
      <c r="N215" s="10"/>
      <c r="O215" s="1"/>
      <c r="P215" s="1"/>
      <c r="Q215" s="1"/>
      <c r="R215" s="1"/>
      <c r="S215" s="1"/>
      <c r="T215" s="1"/>
      <c r="U215" s="1"/>
      <c r="V215" s="1"/>
      <c r="W215" s="32">
        <f t="shared" si="11"/>
        <v>2.1499999999999999E-13</v>
      </c>
      <c r="X215" s="38"/>
      <c r="Y215" s="38"/>
      <c r="Z215" s="38"/>
      <c r="AA215" s="38"/>
      <c r="AB215" s="38"/>
    </row>
    <row r="216" spans="1:28" s="39" customFormat="1" ht="60" customHeight="1" x14ac:dyDescent="0.2">
      <c r="A216" s="34">
        <f t="shared" si="12"/>
        <v>2.1599999999999999E-13</v>
      </c>
      <c r="B216" s="36">
        <f t="shared" si="10"/>
        <v>211</v>
      </c>
      <c r="C216" s="37"/>
      <c r="D216" s="37"/>
      <c r="E216" s="20"/>
      <c r="F216" s="1"/>
      <c r="G216" s="3"/>
      <c r="H216" s="7"/>
      <c r="I216" s="8"/>
      <c r="J216" s="3"/>
      <c r="K216" s="3"/>
      <c r="L216" s="1"/>
      <c r="M216" s="3"/>
      <c r="N216" s="10"/>
      <c r="O216" s="1"/>
      <c r="P216" s="1"/>
      <c r="Q216" s="1"/>
      <c r="R216" s="1"/>
      <c r="S216" s="1"/>
      <c r="T216" s="1"/>
      <c r="U216" s="1"/>
      <c r="V216" s="1"/>
      <c r="W216" s="32">
        <f t="shared" si="11"/>
        <v>2.1599999999999999E-13</v>
      </c>
      <c r="X216" s="38"/>
      <c r="Y216" s="38"/>
      <c r="Z216" s="38"/>
      <c r="AA216" s="38"/>
      <c r="AB216" s="38"/>
    </row>
    <row r="217" spans="1:28" s="39" customFormat="1" ht="60" customHeight="1" x14ac:dyDescent="0.2">
      <c r="A217" s="34">
        <f t="shared" si="12"/>
        <v>2.1700000000000001E-13</v>
      </c>
      <c r="B217" s="36">
        <f t="shared" si="10"/>
        <v>212</v>
      </c>
      <c r="C217" s="37"/>
      <c r="D217" s="37"/>
      <c r="E217" s="20"/>
      <c r="F217" s="1"/>
      <c r="G217" s="3"/>
      <c r="H217" s="7"/>
      <c r="I217" s="8"/>
      <c r="J217" s="3"/>
      <c r="K217" s="3"/>
      <c r="L217" s="1"/>
      <c r="M217" s="3"/>
      <c r="N217" s="10"/>
      <c r="O217" s="1"/>
      <c r="P217" s="1"/>
      <c r="Q217" s="1"/>
      <c r="R217" s="1"/>
      <c r="S217" s="1"/>
      <c r="T217" s="1"/>
      <c r="U217" s="1"/>
      <c r="V217" s="1"/>
      <c r="W217" s="32">
        <f t="shared" si="11"/>
        <v>2.1700000000000001E-13</v>
      </c>
      <c r="X217" s="38"/>
      <c r="Y217" s="38"/>
      <c r="Z217" s="38"/>
      <c r="AA217" s="38"/>
      <c r="AB217" s="38"/>
    </row>
    <row r="218" spans="1:28" s="39" customFormat="1" ht="60" customHeight="1" x14ac:dyDescent="0.2">
      <c r="A218" s="34">
        <f t="shared" si="12"/>
        <v>2.1800000000000001E-13</v>
      </c>
      <c r="B218" s="36">
        <f t="shared" si="10"/>
        <v>213</v>
      </c>
      <c r="C218" s="37"/>
      <c r="D218" s="37"/>
      <c r="E218" s="20"/>
      <c r="F218" s="1"/>
      <c r="G218" s="3"/>
      <c r="H218" s="7"/>
      <c r="I218" s="8"/>
      <c r="J218" s="3"/>
      <c r="K218" s="3"/>
      <c r="L218" s="1"/>
      <c r="M218" s="3"/>
      <c r="N218" s="10"/>
      <c r="O218" s="1"/>
      <c r="P218" s="1"/>
      <c r="Q218" s="1"/>
      <c r="R218" s="1"/>
      <c r="S218" s="1"/>
      <c r="T218" s="1"/>
      <c r="U218" s="1"/>
      <c r="V218" s="1"/>
      <c r="W218" s="32">
        <f t="shared" si="11"/>
        <v>2.1800000000000001E-13</v>
      </c>
      <c r="X218" s="38"/>
      <c r="Y218" s="38"/>
      <c r="Z218" s="38"/>
      <c r="AA218" s="38"/>
      <c r="AB218" s="38"/>
    </row>
    <row r="219" spans="1:28" s="39" customFormat="1" ht="60" customHeight="1" x14ac:dyDescent="0.2">
      <c r="A219" s="34">
        <f t="shared" si="12"/>
        <v>2.19E-13</v>
      </c>
      <c r="B219" s="36">
        <f t="shared" si="10"/>
        <v>214</v>
      </c>
      <c r="C219" s="37"/>
      <c r="D219" s="37"/>
      <c r="E219" s="20"/>
      <c r="F219" s="1"/>
      <c r="G219" s="3"/>
      <c r="H219" s="7"/>
      <c r="I219" s="8"/>
      <c r="J219" s="3"/>
      <c r="K219" s="3"/>
      <c r="L219" s="1"/>
      <c r="M219" s="3"/>
      <c r="N219" s="10"/>
      <c r="O219" s="1"/>
      <c r="P219" s="1"/>
      <c r="Q219" s="1"/>
      <c r="R219" s="1"/>
      <c r="S219" s="1"/>
      <c r="T219" s="1"/>
      <c r="U219" s="1"/>
      <c r="V219" s="1"/>
      <c r="W219" s="32">
        <f t="shared" si="11"/>
        <v>2.19E-13</v>
      </c>
      <c r="X219" s="38"/>
      <c r="Y219" s="38"/>
      <c r="Z219" s="38"/>
      <c r="AA219" s="38"/>
      <c r="AB219" s="38"/>
    </row>
    <row r="220" spans="1:28" s="39" customFormat="1" ht="60" customHeight="1" x14ac:dyDescent="0.2">
      <c r="A220" s="34">
        <f t="shared" si="12"/>
        <v>2.2E-13</v>
      </c>
      <c r="B220" s="36">
        <f t="shared" si="10"/>
        <v>215</v>
      </c>
      <c r="C220" s="37"/>
      <c r="D220" s="37"/>
      <c r="E220" s="20"/>
      <c r="F220" s="1"/>
      <c r="G220" s="3"/>
      <c r="H220" s="7"/>
      <c r="I220" s="8"/>
      <c r="J220" s="3"/>
      <c r="K220" s="3"/>
      <c r="L220" s="1"/>
      <c r="M220" s="3"/>
      <c r="N220" s="10"/>
      <c r="O220" s="1"/>
      <c r="P220" s="1"/>
      <c r="Q220" s="1"/>
      <c r="R220" s="1"/>
      <c r="S220" s="1"/>
      <c r="T220" s="1"/>
      <c r="U220" s="1"/>
      <c r="V220" s="1"/>
      <c r="W220" s="32">
        <f t="shared" si="11"/>
        <v>2.2E-13</v>
      </c>
      <c r="X220" s="38"/>
      <c r="Y220" s="38"/>
      <c r="Z220" s="38"/>
      <c r="AA220" s="38"/>
      <c r="AB220" s="38"/>
    </row>
    <row r="221" spans="1:28" s="39" customFormat="1" ht="60" customHeight="1" x14ac:dyDescent="0.2">
      <c r="A221" s="34">
        <f t="shared" si="12"/>
        <v>2.2099999999999999E-13</v>
      </c>
      <c r="B221" s="36">
        <f t="shared" si="10"/>
        <v>216</v>
      </c>
      <c r="C221" s="37"/>
      <c r="D221" s="37"/>
      <c r="E221" s="20"/>
      <c r="F221" s="1"/>
      <c r="G221" s="3"/>
      <c r="H221" s="7"/>
      <c r="I221" s="8"/>
      <c r="J221" s="3"/>
      <c r="K221" s="3"/>
      <c r="L221" s="1"/>
      <c r="M221" s="3"/>
      <c r="N221" s="10"/>
      <c r="O221" s="1"/>
      <c r="P221" s="1"/>
      <c r="Q221" s="1"/>
      <c r="R221" s="1"/>
      <c r="S221" s="1"/>
      <c r="T221" s="1"/>
      <c r="U221" s="1"/>
      <c r="V221" s="1"/>
      <c r="W221" s="32">
        <f t="shared" si="11"/>
        <v>2.2099999999999999E-13</v>
      </c>
      <c r="X221" s="38"/>
      <c r="Y221" s="38"/>
      <c r="Z221" s="38"/>
      <c r="AA221" s="38"/>
      <c r="AB221" s="38"/>
    </row>
    <row r="222" spans="1:28" s="39" customFormat="1" ht="60" customHeight="1" x14ac:dyDescent="0.2">
      <c r="A222" s="34">
        <f t="shared" si="12"/>
        <v>2.2199999999999999E-13</v>
      </c>
      <c r="B222" s="36">
        <f t="shared" si="10"/>
        <v>217</v>
      </c>
      <c r="C222" s="37"/>
      <c r="D222" s="37"/>
      <c r="E222" s="20"/>
      <c r="F222" s="1"/>
      <c r="G222" s="3"/>
      <c r="H222" s="7"/>
      <c r="I222" s="8"/>
      <c r="J222" s="3"/>
      <c r="K222" s="3"/>
      <c r="L222" s="1"/>
      <c r="M222" s="3"/>
      <c r="N222" s="10"/>
      <c r="O222" s="1"/>
      <c r="P222" s="1"/>
      <c r="Q222" s="1"/>
      <c r="R222" s="1"/>
      <c r="S222" s="1"/>
      <c r="T222" s="1"/>
      <c r="U222" s="1"/>
      <c r="V222" s="1"/>
      <c r="W222" s="32">
        <f t="shared" si="11"/>
        <v>2.2199999999999999E-13</v>
      </c>
      <c r="X222" s="38"/>
      <c r="Y222" s="38"/>
      <c r="Z222" s="38"/>
      <c r="AA222" s="38"/>
      <c r="AB222" s="38"/>
    </row>
    <row r="223" spans="1:28" s="39" customFormat="1" ht="60" customHeight="1" x14ac:dyDescent="0.2">
      <c r="A223" s="34">
        <f t="shared" si="12"/>
        <v>2.2300000000000001E-13</v>
      </c>
      <c r="B223" s="36">
        <f t="shared" si="10"/>
        <v>218</v>
      </c>
      <c r="C223" s="37"/>
      <c r="D223" s="37"/>
      <c r="E223" s="20"/>
      <c r="F223" s="1"/>
      <c r="G223" s="3"/>
      <c r="H223" s="7"/>
      <c r="I223" s="8"/>
      <c r="J223" s="3"/>
      <c r="K223" s="3"/>
      <c r="L223" s="1"/>
      <c r="M223" s="3"/>
      <c r="N223" s="10"/>
      <c r="O223" s="1"/>
      <c r="P223" s="1"/>
      <c r="Q223" s="1"/>
      <c r="R223" s="1"/>
      <c r="S223" s="1"/>
      <c r="T223" s="1"/>
      <c r="U223" s="1"/>
      <c r="V223" s="1"/>
      <c r="W223" s="32">
        <f t="shared" si="11"/>
        <v>2.2300000000000001E-13</v>
      </c>
      <c r="X223" s="38"/>
      <c r="Y223" s="38"/>
      <c r="Z223" s="38"/>
      <c r="AA223" s="38"/>
      <c r="AB223" s="38"/>
    </row>
    <row r="224" spans="1:28" s="39" customFormat="1" ht="60" customHeight="1" x14ac:dyDescent="0.2">
      <c r="A224" s="34">
        <f t="shared" si="12"/>
        <v>2.24E-13</v>
      </c>
      <c r="B224" s="36">
        <f t="shared" si="10"/>
        <v>219</v>
      </c>
      <c r="C224" s="37"/>
      <c r="D224" s="37"/>
      <c r="E224" s="20"/>
      <c r="F224" s="1"/>
      <c r="G224" s="3"/>
      <c r="H224" s="7"/>
      <c r="I224" s="8"/>
      <c r="J224" s="3"/>
      <c r="K224" s="3"/>
      <c r="L224" s="1"/>
      <c r="M224" s="3"/>
      <c r="N224" s="10"/>
      <c r="O224" s="1"/>
      <c r="P224" s="1"/>
      <c r="Q224" s="1"/>
      <c r="R224" s="1"/>
      <c r="S224" s="1"/>
      <c r="T224" s="1"/>
      <c r="U224" s="1"/>
      <c r="V224" s="1"/>
      <c r="W224" s="32">
        <f t="shared" si="11"/>
        <v>2.24E-13</v>
      </c>
      <c r="X224" s="38"/>
      <c r="Y224" s="38"/>
      <c r="Z224" s="38"/>
      <c r="AA224" s="38"/>
      <c r="AB224" s="38"/>
    </row>
    <row r="225" spans="1:28" s="39" customFormat="1" ht="60" customHeight="1" x14ac:dyDescent="0.2">
      <c r="A225" s="34">
        <f t="shared" si="12"/>
        <v>2.25E-13</v>
      </c>
      <c r="B225" s="36">
        <f t="shared" si="10"/>
        <v>220</v>
      </c>
      <c r="C225" s="37"/>
      <c r="D225" s="37"/>
      <c r="E225" s="20"/>
      <c r="F225" s="1"/>
      <c r="G225" s="3"/>
      <c r="H225" s="7"/>
      <c r="I225" s="8"/>
      <c r="J225" s="3"/>
      <c r="K225" s="3"/>
      <c r="L225" s="1"/>
      <c r="M225" s="3"/>
      <c r="N225" s="10"/>
      <c r="O225" s="1"/>
      <c r="P225" s="1"/>
      <c r="Q225" s="1"/>
      <c r="R225" s="1"/>
      <c r="S225" s="1"/>
      <c r="T225" s="1"/>
      <c r="U225" s="1"/>
      <c r="V225" s="1"/>
      <c r="W225" s="32">
        <f t="shared" si="11"/>
        <v>2.25E-13</v>
      </c>
      <c r="X225" s="38"/>
      <c r="Y225" s="38"/>
      <c r="Z225" s="38"/>
      <c r="AA225" s="38"/>
      <c r="AB225" s="38"/>
    </row>
    <row r="226" spans="1:28" s="39" customFormat="1" ht="60" customHeight="1" x14ac:dyDescent="0.2">
      <c r="A226" s="34">
        <f t="shared" si="12"/>
        <v>2.26E-13</v>
      </c>
      <c r="B226" s="36">
        <f t="shared" si="10"/>
        <v>221</v>
      </c>
      <c r="C226" s="37"/>
      <c r="D226" s="37"/>
      <c r="E226" s="20"/>
      <c r="F226" s="1"/>
      <c r="G226" s="3"/>
      <c r="H226" s="7"/>
      <c r="I226" s="8"/>
      <c r="J226" s="3"/>
      <c r="K226" s="3"/>
      <c r="L226" s="1"/>
      <c r="M226" s="3"/>
      <c r="N226" s="10"/>
      <c r="O226" s="1"/>
      <c r="P226" s="1"/>
      <c r="Q226" s="1"/>
      <c r="R226" s="1"/>
      <c r="S226" s="1"/>
      <c r="T226" s="1"/>
      <c r="U226" s="1"/>
      <c r="V226" s="1"/>
      <c r="W226" s="32">
        <f t="shared" si="11"/>
        <v>2.26E-13</v>
      </c>
      <c r="X226" s="38"/>
      <c r="Y226" s="38"/>
      <c r="Z226" s="38"/>
      <c r="AA226" s="38"/>
      <c r="AB226" s="38"/>
    </row>
    <row r="227" spans="1:28" s="39" customFormat="1" ht="60" customHeight="1" x14ac:dyDescent="0.2">
      <c r="A227" s="34">
        <f t="shared" si="12"/>
        <v>2.2699999999999999E-13</v>
      </c>
      <c r="B227" s="36">
        <f t="shared" si="10"/>
        <v>222</v>
      </c>
      <c r="C227" s="37"/>
      <c r="D227" s="37"/>
      <c r="E227" s="20"/>
      <c r="F227" s="1"/>
      <c r="G227" s="3"/>
      <c r="H227" s="7"/>
      <c r="I227" s="8"/>
      <c r="J227" s="3"/>
      <c r="K227" s="3"/>
      <c r="L227" s="1"/>
      <c r="M227" s="3"/>
      <c r="N227" s="10"/>
      <c r="O227" s="1"/>
      <c r="P227" s="1"/>
      <c r="Q227" s="1"/>
      <c r="R227" s="1"/>
      <c r="S227" s="1"/>
      <c r="T227" s="1"/>
      <c r="U227" s="1"/>
      <c r="V227" s="1"/>
      <c r="W227" s="32">
        <f t="shared" si="11"/>
        <v>2.2699999999999999E-13</v>
      </c>
      <c r="X227" s="38"/>
      <c r="Y227" s="38"/>
      <c r="Z227" s="38"/>
      <c r="AA227" s="38"/>
      <c r="AB227" s="38"/>
    </row>
    <row r="228" spans="1:28" s="39" customFormat="1" ht="60" customHeight="1" x14ac:dyDescent="0.2">
      <c r="A228" s="34">
        <f t="shared" si="12"/>
        <v>2.2799999999999999E-13</v>
      </c>
      <c r="B228" s="36">
        <f t="shared" si="10"/>
        <v>223</v>
      </c>
      <c r="C228" s="37"/>
      <c r="D228" s="37"/>
      <c r="E228" s="20"/>
      <c r="F228" s="1"/>
      <c r="G228" s="3"/>
      <c r="H228" s="7"/>
      <c r="I228" s="8"/>
      <c r="J228" s="3"/>
      <c r="K228" s="3"/>
      <c r="L228" s="1"/>
      <c r="M228" s="3"/>
      <c r="N228" s="10"/>
      <c r="O228" s="1"/>
      <c r="P228" s="1"/>
      <c r="Q228" s="1"/>
      <c r="R228" s="1"/>
      <c r="S228" s="1"/>
      <c r="T228" s="1"/>
      <c r="U228" s="1"/>
      <c r="V228" s="1"/>
      <c r="W228" s="32">
        <f t="shared" si="11"/>
        <v>2.2799999999999999E-13</v>
      </c>
      <c r="X228" s="38"/>
      <c r="Y228" s="38"/>
      <c r="Z228" s="38"/>
      <c r="AA228" s="38"/>
      <c r="AB228" s="38"/>
    </row>
    <row r="229" spans="1:28" s="39" customFormat="1" ht="60" customHeight="1" x14ac:dyDescent="0.2">
      <c r="A229" s="34">
        <f t="shared" si="12"/>
        <v>2.2899999999999998E-13</v>
      </c>
      <c r="B229" s="36">
        <f t="shared" si="10"/>
        <v>224</v>
      </c>
      <c r="C229" s="37"/>
      <c r="D229" s="37"/>
      <c r="E229" s="20"/>
      <c r="F229" s="1"/>
      <c r="G229" s="3"/>
      <c r="H229" s="7"/>
      <c r="I229" s="8"/>
      <c r="J229" s="3"/>
      <c r="K229" s="3"/>
      <c r="L229" s="1"/>
      <c r="M229" s="3"/>
      <c r="N229" s="10"/>
      <c r="O229" s="1"/>
      <c r="P229" s="1"/>
      <c r="Q229" s="1"/>
      <c r="R229" s="1"/>
      <c r="S229" s="1"/>
      <c r="T229" s="1"/>
      <c r="U229" s="1"/>
      <c r="V229" s="1"/>
      <c r="W229" s="32">
        <f t="shared" si="11"/>
        <v>2.2899999999999998E-13</v>
      </c>
      <c r="X229" s="38"/>
      <c r="Y229" s="38"/>
      <c r="Z229" s="38"/>
      <c r="AA229" s="38"/>
      <c r="AB229" s="38"/>
    </row>
    <row r="230" spans="1:28" s="39" customFormat="1" ht="60" customHeight="1" x14ac:dyDescent="0.2">
      <c r="A230" s="34">
        <f t="shared" si="12"/>
        <v>2.2999999999999998E-13</v>
      </c>
      <c r="B230" s="36">
        <f t="shared" si="10"/>
        <v>225</v>
      </c>
      <c r="C230" s="37"/>
      <c r="D230" s="37"/>
      <c r="E230" s="20"/>
      <c r="F230" s="1"/>
      <c r="G230" s="3"/>
      <c r="H230" s="7"/>
      <c r="I230" s="8"/>
      <c r="J230" s="3"/>
      <c r="K230" s="3"/>
      <c r="L230" s="1"/>
      <c r="M230" s="3"/>
      <c r="N230" s="10"/>
      <c r="O230" s="1"/>
      <c r="P230" s="1"/>
      <c r="Q230" s="1"/>
      <c r="R230" s="1"/>
      <c r="S230" s="1"/>
      <c r="T230" s="1"/>
      <c r="U230" s="1"/>
      <c r="V230" s="1"/>
      <c r="W230" s="32">
        <f t="shared" si="11"/>
        <v>2.2999999999999998E-13</v>
      </c>
      <c r="X230" s="38"/>
      <c r="Y230" s="38"/>
      <c r="Z230" s="38"/>
      <c r="AA230" s="38"/>
      <c r="AB230" s="38"/>
    </row>
    <row r="231" spans="1:28" s="39" customFormat="1" ht="60" customHeight="1" x14ac:dyDescent="0.2">
      <c r="A231" s="34">
        <f t="shared" si="12"/>
        <v>2.3099999999999997E-13</v>
      </c>
      <c r="B231" s="36">
        <f t="shared" si="10"/>
        <v>226</v>
      </c>
      <c r="C231" s="37"/>
      <c r="D231" s="37"/>
      <c r="E231" s="20"/>
      <c r="F231" s="1"/>
      <c r="G231" s="3"/>
      <c r="H231" s="7"/>
      <c r="I231" s="8"/>
      <c r="J231" s="3"/>
      <c r="K231" s="3"/>
      <c r="L231" s="1"/>
      <c r="M231" s="3"/>
      <c r="N231" s="10"/>
      <c r="O231" s="1"/>
      <c r="P231" s="1"/>
      <c r="Q231" s="1"/>
      <c r="R231" s="1"/>
      <c r="S231" s="1"/>
      <c r="T231" s="1"/>
      <c r="U231" s="1"/>
      <c r="V231" s="1"/>
      <c r="W231" s="32">
        <f t="shared" si="11"/>
        <v>2.3099999999999997E-13</v>
      </c>
      <c r="X231" s="38"/>
      <c r="Y231" s="38"/>
      <c r="Z231" s="38"/>
      <c r="AA231" s="38"/>
      <c r="AB231" s="38"/>
    </row>
    <row r="232" spans="1:28" s="39" customFormat="1" ht="60" customHeight="1" x14ac:dyDescent="0.2">
      <c r="A232" s="34">
        <f t="shared" si="12"/>
        <v>2.3200000000000002E-13</v>
      </c>
      <c r="B232" s="36">
        <f t="shared" si="10"/>
        <v>227</v>
      </c>
      <c r="C232" s="37"/>
      <c r="D232" s="37"/>
      <c r="E232" s="20"/>
      <c r="F232" s="1"/>
      <c r="G232" s="3"/>
      <c r="H232" s="7"/>
      <c r="I232" s="8"/>
      <c r="J232" s="3"/>
      <c r="K232" s="3"/>
      <c r="L232" s="1"/>
      <c r="M232" s="3"/>
      <c r="N232" s="10"/>
      <c r="O232" s="1"/>
      <c r="P232" s="1"/>
      <c r="Q232" s="1"/>
      <c r="R232" s="1"/>
      <c r="S232" s="1"/>
      <c r="T232" s="1"/>
      <c r="U232" s="1"/>
      <c r="V232" s="1"/>
      <c r="W232" s="32">
        <f t="shared" si="11"/>
        <v>2.3200000000000002E-13</v>
      </c>
      <c r="X232" s="38"/>
      <c r="Y232" s="38"/>
      <c r="Z232" s="38"/>
      <c r="AA232" s="38"/>
      <c r="AB232" s="38"/>
    </row>
    <row r="233" spans="1:28" s="39" customFormat="1" ht="60" customHeight="1" x14ac:dyDescent="0.2">
      <c r="A233" s="34">
        <f t="shared" si="12"/>
        <v>2.3300000000000002E-13</v>
      </c>
      <c r="B233" s="36">
        <f t="shared" si="10"/>
        <v>228</v>
      </c>
      <c r="C233" s="37"/>
      <c r="D233" s="37"/>
      <c r="E233" s="20"/>
      <c r="F233" s="1"/>
      <c r="G233" s="3"/>
      <c r="H233" s="7"/>
      <c r="I233" s="8"/>
      <c r="J233" s="3"/>
      <c r="K233" s="3"/>
      <c r="L233" s="1"/>
      <c r="M233" s="3"/>
      <c r="N233" s="10"/>
      <c r="O233" s="1"/>
      <c r="P233" s="1"/>
      <c r="Q233" s="1"/>
      <c r="R233" s="1"/>
      <c r="S233" s="1"/>
      <c r="T233" s="1"/>
      <c r="U233" s="1"/>
      <c r="V233" s="1"/>
      <c r="W233" s="32">
        <f t="shared" si="11"/>
        <v>2.3300000000000002E-13</v>
      </c>
      <c r="X233" s="38"/>
      <c r="Y233" s="38"/>
      <c r="Z233" s="38"/>
      <c r="AA233" s="38"/>
      <c r="AB233" s="38"/>
    </row>
    <row r="234" spans="1:28" s="39" customFormat="1" ht="60" customHeight="1" x14ac:dyDescent="0.2">
      <c r="A234" s="34">
        <f t="shared" si="12"/>
        <v>2.3400000000000001E-13</v>
      </c>
      <c r="B234" s="36">
        <f t="shared" si="10"/>
        <v>229</v>
      </c>
      <c r="C234" s="37"/>
      <c r="D234" s="37"/>
      <c r="E234" s="20"/>
      <c r="F234" s="1"/>
      <c r="G234" s="3"/>
      <c r="H234" s="7"/>
      <c r="I234" s="8"/>
      <c r="J234" s="3"/>
      <c r="K234" s="3"/>
      <c r="L234" s="1"/>
      <c r="M234" s="3"/>
      <c r="N234" s="10"/>
      <c r="O234" s="1"/>
      <c r="P234" s="1"/>
      <c r="Q234" s="1"/>
      <c r="R234" s="1"/>
      <c r="S234" s="1"/>
      <c r="T234" s="1"/>
      <c r="U234" s="1"/>
      <c r="V234" s="1"/>
      <c r="W234" s="32">
        <f t="shared" si="11"/>
        <v>2.3400000000000001E-13</v>
      </c>
      <c r="X234" s="38"/>
      <c r="Y234" s="38"/>
      <c r="Z234" s="38"/>
      <c r="AA234" s="38"/>
      <c r="AB234" s="38"/>
    </row>
    <row r="235" spans="1:28" s="39" customFormat="1" ht="60" customHeight="1" x14ac:dyDescent="0.2">
      <c r="A235" s="34">
        <f t="shared" si="12"/>
        <v>2.3500000000000001E-13</v>
      </c>
      <c r="B235" s="36">
        <f t="shared" si="10"/>
        <v>230</v>
      </c>
      <c r="C235" s="37"/>
      <c r="D235" s="37"/>
      <c r="E235" s="20"/>
      <c r="F235" s="1"/>
      <c r="G235" s="3"/>
      <c r="H235" s="7"/>
      <c r="I235" s="8"/>
      <c r="J235" s="3"/>
      <c r="K235" s="3"/>
      <c r="L235" s="1"/>
      <c r="M235" s="3"/>
      <c r="N235" s="10"/>
      <c r="O235" s="1"/>
      <c r="P235" s="1"/>
      <c r="Q235" s="1"/>
      <c r="R235" s="1"/>
      <c r="S235" s="1"/>
      <c r="T235" s="1"/>
      <c r="U235" s="1"/>
      <c r="V235" s="1"/>
      <c r="W235" s="32">
        <f t="shared" si="11"/>
        <v>2.3500000000000001E-13</v>
      </c>
      <c r="X235" s="38"/>
      <c r="Y235" s="38"/>
      <c r="Z235" s="38"/>
      <c r="AA235" s="38"/>
      <c r="AB235" s="38"/>
    </row>
    <row r="236" spans="1:28" s="39" customFormat="1" ht="60" customHeight="1" x14ac:dyDescent="0.2">
      <c r="A236" s="34">
        <f t="shared" si="12"/>
        <v>2.36E-13</v>
      </c>
      <c r="B236" s="36">
        <f t="shared" si="10"/>
        <v>231</v>
      </c>
      <c r="C236" s="37"/>
      <c r="D236" s="37"/>
      <c r="E236" s="20"/>
      <c r="F236" s="1"/>
      <c r="G236" s="3"/>
      <c r="H236" s="7"/>
      <c r="I236" s="8"/>
      <c r="J236" s="3"/>
      <c r="K236" s="3"/>
      <c r="L236" s="1"/>
      <c r="M236" s="3"/>
      <c r="N236" s="10"/>
      <c r="O236" s="1"/>
      <c r="P236" s="1"/>
      <c r="Q236" s="1"/>
      <c r="R236" s="1"/>
      <c r="S236" s="1"/>
      <c r="T236" s="1"/>
      <c r="U236" s="1"/>
      <c r="V236" s="1"/>
      <c r="W236" s="32">
        <f t="shared" si="11"/>
        <v>2.36E-13</v>
      </c>
      <c r="X236" s="38"/>
      <c r="Y236" s="38"/>
      <c r="Z236" s="38"/>
      <c r="AA236" s="38"/>
      <c r="AB236" s="38"/>
    </row>
    <row r="237" spans="1:28" s="39" customFormat="1" ht="60" customHeight="1" x14ac:dyDescent="0.2">
      <c r="A237" s="34">
        <f t="shared" si="12"/>
        <v>2.37E-13</v>
      </c>
      <c r="B237" s="36">
        <f t="shared" si="10"/>
        <v>232</v>
      </c>
      <c r="C237" s="37"/>
      <c r="D237" s="37"/>
      <c r="E237" s="20"/>
      <c r="F237" s="1"/>
      <c r="G237" s="3"/>
      <c r="H237" s="7"/>
      <c r="I237" s="8"/>
      <c r="J237" s="3"/>
      <c r="K237" s="3"/>
      <c r="L237" s="1"/>
      <c r="M237" s="3"/>
      <c r="N237" s="10"/>
      <c r="O237" s="1"/>
      <c r="P237" s="1"/>
      <c r="Q237" s="1"/>
      <c r="R237" s="1"/>
      <c r="S237" s="1"/>
      <c r="T237" s="1"/>
      <c r="U237" s="1"/>
      <c r="V237" s="1"/>
      <c r="W237" s="32">
        <f t="shared" si="11"/>
        <v>2.37E-13</v>
      </c>
      <c r="X237" s="38"/>
      <c r="Y237" s="38"/>
      <c r="Z237" s="38"/>
      <c r="AA237" s="38"/>
      <c r="AB237" s="38"/>
    </row>
    <row r="238" spans="1:28" s="39" customFormat="1" ht="60" customHeight="1" x14ac:dyDescent="0.2">
      <c r="A238" s="34">
        <f t="shared" si="12"/>
        <v>2.38E-13</v>
      </c>
      <c r="B238" s="36">
        <f t="shared" si="10"/>
        <v>233</v>
      </c>
      <c r="C238" s="37"/>
      <c r="D238" s="37"/>
      <c r="E238" s="20"/>
      <c r="F238" s="1"/>
      <c r="G238" s="3"/>
      <c r="H238" s="7"/>
      <c r="I238" s="8"/>
      <c r="J238" s="3"/>
      <c r="K238" s="3"/>
      <c r="L238" s="1"/>
      <c r="M238" s="3"/>
      <c r="N238" s="10"/>
      <c r="O238" s="1"/>
      <c r="P238" s="1"/>
      <c r="Q238" s="1"/>
      <c r="R238" s="1"/>
      <c r="S238" s="1"/>
      <c r="T238" s="1"/>
      <c r="U238" s="1"/>
      <c r="V238" s="1"/>
      <c r="W238" s="32">
        <f t="shared" si="11"/>
        <v>2.38E-13</v>
      </c>
      <c r="X238" s="38"/>
      <c r="Y238" s="38"/>
      <c r="Z238" s="38"/>
      <c r="AA238" s="38"/>
      <c r="AB238" s="38"/>
    </row>
    <row r="239" spans="1:28" s="39" customFormat="1" ht="60" customHeight="1" x14ac:dyDescent="0.2">
      <c r="A239" s="34">
        <f t="shared" si="12"/>
        <v>2.3899999999999999E-13</v>
      </c>
      <c r="B239" s="36">
        <f t="shared" si="10"/>
        <v>234</v>
      </c>
      <c r="C239" s="37"/>
      <c r="D239" s="37"/>
      <c r="E239" s="20"/>
      <c r="F239" s="1"/>
      <c r="G239" s="3"/>
      <c r="H239" s="7"/>
      <c r="I239" s="8"/>
      <c r="J239" s="3"/>
      <c r="K239" s="3"/>
      <c r="L239" s="1"/>
      <c r="M239" s="3"/>
      <c r="N239" s="10"/>
      <c r="O239" s="1"/>
      <c r="P239" s="1"/>
      <c r="Q239" s="1"/>
      <c r="R239" s="1"/>
      <c r="S239" s="1"/>
      <c r="T239" s="1"/>
      <c r="U239" s="1"/>
      <c r="V239" s="1"/>
      <c r="W239" s="32">
        <f t="shared" si="11"/>
        <v>2.3899999999999999E-13</v>
      </c>
      <c r="X239" s="38"/>
      <c r="Y239" s="38"/>
      <c r="Z239" s="38"/>
      <c r="AA239" s="38"/>
      <c r="AB239" s="38"/>
    </row>
    <row r="240" spans="1:28" s="39" customFormat="1" ht="60" customHeight="1" x14ac:dyDescent="0.2">
      <c r="A240" s="34">
        <f t="shared" si="12"/>
        <v>2.3999999999999999E-13</v>
      </c>
      <c r="B240" s="36">
        <f t="shared" si="10"/>
        <v>235</v>
      </c>
      <c r="C240" s="37"/>
      <c r="D240" s="37"/>
      <c r="E240" s="20"/>
      <c r="F240" s="1"/>
      <c r="G240" s="3"/>
      <c r="H240" s="7"/>
      <c r="I240" s="8"/>
      <c r="J240" s="3"/>
      <c r="K240" s="3"/>
      <c r="L240" s="1"/>
      <c r="M240" s="3"/>
      <c r="N240" s="10"/>
      <c r="O240" s="1"/>
      <c r="P240" s="1"/>
      <c r="Q240" s="1"/>
      <c r="R240" s="1"/>
      <c r="S240" s="1"/>
      <c r="T240" s="1"/>
      <c r="U240" s="1"/>
      <c r="V240" s="1"/>
      <c r="W240" s="32">
        <f t="shared" si="11"/>
        <v>2.3999999999999999E-13</v>
      </c>
      <c r="X240" s="38"/>
      <c r="Y240" s="38"/>
      <c r="Z240" s="38"/>
      <c r="AA240" s="38"/>
      <c r="AB240" s="38"/>
    </row>
    <row r="241" spans="1:28" s="39" customFormat="1" ht="60" customHeight="1" x14ac:dyDescent="0.2">
      <c r="A241" s="34">
        <f t="shared" si="12"/>
        <v>2.4099999999999998E-13</v>
      </c>
      <c r="B241" s="36">
        <f t="shared" si="10"/>
        <v>236</v>
      </c>
      <c r="C241" s="37"/>
      <c r="D241" s="37"/>
      <c r="E241" s="20"/>
      <c r="F241" s="1"/>
      <c r="G241" s="3"/>
      <c r="H241" s="7"/>
      <c r="I241" s="8"/>
      <c r="J241" s="3"/>
      <c r="K241" s="3"/>
      <c r="L241" s="1"/>
      <c r="M241" s="3"/>
      <c r="N241" s="10"/>
      <c r="O241" s="1"/>
      <c r="P241" s="1"/>
      <c r="Q241" s="1"/>
      <c r="R241" s="1"/>
      <c r="S241" s="1"/>
      <c r="T241" s="1"/>
      <c r="U241" s="1"/>
      <c r="V241" s="1"/>
      <c r="W241" s="32">
        <f t="shared" si="11"/>
        <v>2.4099999999999998E-13</v>
      </c>
      <c r="X241" s="38"/>
      <c r="Y241" s="38"/>
      <c r="Z241" s="38"/>
      <c r="AA241" s="38"/>
      <c r="AB241" s="38"/>
    </row>
    <row r="242" spans="1:28" s="39" customFormat="1" ht="60" customHeight="1" x14ac:dyDescent="0.2">
      <c r="A242" s="34">
        <f t="shared" si="12"/>
        <v>2.4199999999999998E-13</v>
      </c>
      <c r="B242" s="36">
        <f t="shared" si="10"/>
        <v>237</v>
      </c>
      <c r="C242" s="37"/>
      <c r="D242" s="37"/>
      <c r="E242" s="20"/>
      <c r="F242" s="1"/>
      <c r="G242" s="3"/>
      <c r="H242" s="7"/>
      <c r="I242" s="8"/>
      <c r="J242" s="3"/>
      <c r="K242" s="3"/>
      <c r="L242" s="1"/>
      <c r="M242" s="3"/>
      <c r="N242" s="10"/>
      <c r="O242" s="1"/>
      <c r="P242" s="1"/>
      <c r="Q242" s="1"/>
      <c r="R242" s="1"/>
      <c r="S242" s="1"/>
      <c r="T242" s="1"/>
      <c r="U242" s="1"/>
      <c r="V242" s="1"/>
      <c r="W242" s="32">
        <f t="shared" si="11"/>
        <v>2.4199999999999998E-13</v>
      </c>
      <c r="X242" s="38"/>
      <c r="Y242" s="38"/>
      <c r="Z242" s="38"/>
      <c r="AA242" s="38"/>
      <c r="AB242" s="38"/>
    </row>
    <row r="243" spans="1:28" s="39" customFormat="1" ht="60" customHeight="1" x14ac:dyDescent="0.2">
      <c r="A243" s="34">
        <f t="shared" si="12"/>
        <v>2.4300000000000002E-13</v>
      </c>
      <c r="B243" s="36">
        <f t="shared" si="10"/>
        <v>238</v>
      </c>
      <c r="C243" s="37"/>
      <c r="D243" s="37"/>
      <c r="E243" s="20"/>
      <c r="F243" s="1"/>
      <c r="G243" s="3"/>
      <c r="H243" s="7"/>
      <c r="I243" s="8"/>
      <c r="J243" s="3"/>
      <c r="K243" s="3"/>
      <c r="L243" s="1"/>
      <c r="M243" s="3"/>
      <c r="N243" s="10"/>
      <c r="O243" s="1"/>
      <c r="P243" s="1"/>
      <c r="Q243" s="1"/>
      <c r="R243" s="1"/>
      <c r="S243" s="1"/>
      <c r="T243" s="1"/>
      <c r="U243" s="1"/>
      <c r="V243" s="1"/>
      <c r="W243" s="32">
        <f t="shared" si="11"/>
        <v>2.4300000000000002E-13</v>
      </c>
      <c r="X243" s="38"/>
      <c r="Y243" s="38"/>
      <c r="Z243" s="38"/>
      <c r="AA243" s="38"/>
      <c r="AB243" s="38"/>
    </row>
    <row r="244" spans="1:28" s="39" customFormat="1" ht="60" customHeight="1" x14ac:dyDescent="0.2">
      <c r="A244" s="34">
        <f t="shared" si="12"/>
        <v>2.4400000000000002E-13</v>
      </c>
      <c r="B244" s="36">
        <f t="shared" si="10"/>
        <v>239</v>
      </c>
      <c r="C244" s="37"/>
      <c r="D244" s="37"/>
      <c r="E244" s="20"/>
      <c r="F244" s="1"/>
      <c r="G244" s="3"/>
      <c r="H244" s="7"/>
      <c r="I244" s="8"/>
      <c r="J244" s="3"/>
      <c r="K244" s="3"/>
      <c r="L244" s="1"/>
      <c r="M244" s="3"/>
      <c r="N244" s="10"/>
      <c r="O244" s="1"/>
      <c r="P244" s="1"/>
      <c r="Q244" s="1"/>
      <c r="R244" s="1"/>
      <c r="S244" s="1"/>
      <c r="T244" s="1"/>
      <c r="U244" s="1"/>
      <c r="V244" s="1"/>
      <c r="W244" s="32">
        <f t="shared" si="11"/>
        <v>2.4400000000000002E-13</v>
      </c>
      <c r="X244" s="38"/>
      <c r="Y244" s="38"/>
      <c r="Z244" s="38"/>
      <c r="AA244" s="38"/>
      <c r="AB244" s="38"/>
    </row>
    <row r="245" spans="1:28" s="39" customFormat="1" ht="60" customHeight="1" x14ac:dyDescent="0.2">
      <c r="A245" s="34">
        <f t="shared" si="12"/>
        <v>2.4500000000000002E-13</v>
      </c>
      <c r="B245" s="36">
        <f t="shared" si="10"/>
        <v>240</v>
      </c>
      <c r="C245" s="37"/>
      <c r="D245" s="37"/>
      <c r="E245" s="20"/>
      <c r="F245" s="1"/>
      <c r="G245" s="3"/>
      <c r="H245" s="7"/>
      <c r="I245" s="8"/>
      <c r="J245" s="3"/>
      <c r="K245" s="3"/>
      <c r="L245" s="1"/>
      <c r="M245" s="3"/>
      <c r="N245" s="10"/>
      <c r="O245" s="1"/>
      <c r="P245" s="1"/>
      <c r="Q245" s="1"/>
      <c r="R245" s="1"/>
      <c r="S245" s="1"/>
      <c r="T245" s="1"/>
      <c r="U245" s="1"/>
      <c r="V245" s="1"/>
      <c r="W245" s="32">
        <f t="shared" si="11"/>
        <v>2.4500000000000002E-13</v>
      </c>
      <c r="X245" s="38"/>
      <c r="Y245" s="38"/>
      <c r="Z245" s="38"/>
      <c r="AA245" s="38"/>
      <c r="AB245" s="38"/>
    </row>
    <row r="246" spans="1:28" s="39" customFormat="1" ht="60" customHeight="1" x14ac:dyDescent="0.2">
      <c r="A246" s="34">
        <f t="shared" si="12"/>
        <v>2.4600000000000001E-13</v>
      </c>
      <c r="B246" s="36">
        <f t="shared" si="10"/>
        <v>241</v>
      </c>
      <c r="C246" s="37"/>
      <c r="D246" s="37"/>
      <c r="E246" s="20"/>
      <c r="F246" s="1"/>
      <c r="G246" s="3"/>
      <c r="H246" s="7"/>
      <c r="I246" s="8"/>
      <c r="J246" s="3"/>
      <c r="K246" s="3"/>
      <c r="L246" s="1"/>
      <c r="M246" s="3"/>
      <c r="N246" s="10"/>
      <c r="O246" s="1"/>
      <c r="P246" s="1"/>
      <c r="Q246" s="1"/>
      <c r="R246" s="1"/>
      <c r="S246" s="1"/>
      <c r="T246" s="1"/>
      <c r="U246" s="1"/>
      <c r="V246" s="1"/>
      <c r="W246" s="32">
        <f t="shared" si="11"/>
        <v>2.4600000000000001E-13</v>
      </c>
      <c r="X246" s="38"/>
      <c r="Y246" s="38"/>
      <c r="Z246" s="38"/>
      <c r="AA246" s="38"/>
      <c r="AB246" s="38"/>
    </row>
    <row r="247" spans="1:28" s="39" customFormat="1" ht="60" customHeight="1" x14ac:dyDescent="0.2">
      <c r="A247" s="34">
        <f t="shared" si="12"/>
        <v>2.4700000000000001E-13</v>
      </c>
      <c r="B247" s="36">
        <f t="shared" si="10"/>
        <v>242</v>
      </c>
      <c r="C247" s="37"/>
      <c r="D247" s="37"/>
      <c r="E247" s="20"/>
      <c r="F247" s="1"/>
      <c r="G247" s="3"/>
      <c r="H247" s="7"/>
      <c r="I247" s="8"/>
      <c r="J247" s="3"/>
      <c r="K247" s="3"/>
      <c r="L247" s="1"/>
      <c r="M247" s="3"/>
      <c r="N247" s="10"/>
      <c r="O247" s="1"/>
      <c r="P247" s="1"/>
      <c r="Q247" s="1"/>
      <c r="R247" s="1"/>
      <c r="S247" s="1"/>
      <c r="T247" s="1"/>
      <c r="U247" s="1"/>
      <c r="V247" s="1"/>
      <c r="W247" s="32">
        <f t="shared" si="11"/>
        <v>2.4700000000000001E-13</v>
      </c>
      <c r="X247" s="38"/>
      <c r="Y247" s="38"/>
      <c r="Z247" s="38"/>
      <c r="AA247" s="38"/>
      <c r="AB247" s="38"/>
    </row>
    <row r="248" spans="1:28" s="39" customFormat="1" ht="60" customHeight="1" x14ac:dyDescent="0.2">
      <c r="A248" s="34">
        <f t="shared" si="12"/>
        <v>2.48E-13</v>
      </c>
      <c r="B248" s="36">
        <f t="shared" si="10"/>
        <v>243</v>
      </c>
      <c r="C248" s="37"/>
      <c r="D248" s="37"/>
      <c r="E248" s="20"/>
      <c r="F248" s="1"/>
      <c r="G248" s="3"/>
      <c r="H248" s="7"/>
      <c r="I248" s="8"/>
      <c r="J248" s="3"/>
      <c r="K248" s="3"/>
      <c r="L248" s="1"/>
      <c r="M248" s="3"/>
      <c r="N248" s="10"/>
      <c r="O248" s="1"/>
      <c r="P248" s="1"/>
      <c r="Q248" s="1"/>
      <c r="R248" s="1"/>
      <c r="S248" s="1"/>
      <c r="T248" s="1"/>
      <c r="U248" s="1"/>
      <c r="V248" s="1"/>
      <c r="W248" s="32">
        <f t="shared" si="11"/>
        <v>2.48E-13</v>
      </c>
      <c r="X248" s="38"/>
      <c r="Y248" s="38"/>
      <c r="Z248" s="38"/>
      <c r="AA248" s="38"/>
      <c r="AB248" s="38"/>
    </row>
    <row r="249" spans="1:28" s="39" customFormat="1" ht="60" customHeight="1" x14ac:dyDescent="0.2">
      <c r="A249" s="34">
        <f t="shared" si="12"/>
        <v>2.49E-13</v>
      </c>
      <c r="B249" s="36">
        <f t="shared" si="10"/>
        <v>244</v>
      </c>
      <c r="C249" s="37"/>
      <c r="D249" s="37"/>
      <c r="E249" s="20"/>
      <c r="F249" s="1"/>
      <c r="G249" s="3"/>
      <c r="H249" s="7"/>
      <c r="I249" s="8"/>
      <c r="J249" s="3"/>
      <c r="K249" s="3"/>
      <c r="L249" s="1"/>
      <c r="M249" s="3"/>
      <c r="N249" s="10"/>
      <c r="O249" s="1"/>
      <c r="P249" s="1"/>
      <c r="Q249" s="1"/>
      <c r="R249" s="1"/>
      <c r="S249" s="1"/>
      <c r="T249" s="1"/>
      <c r="U249" s="1"/>
      <c r="V249" s="1"/>
      <c r="W249" s="32">
        <f t="shared" si="11"/>
        <v>2.49E-13</v>
      </c>
      <c r="X249" s="38"/>
      <c r="Y249" s="38"/>
      <c r="Z249" s="38"/>
      <c r="AA249" s="38"/>
      <c r="AB249" s="38"/>
    </row>
    <row r="250" spans="1:28" s="39" customFormat="1" ht="60" customHeight="1" x14ac:dyDescent="0.2">
      <c r="A250" s="34">
        <f t="shared" si="12"/>
        <v>2.4999999999999999E-13</v>
      </c>
      <c r="B250" s="36">
        <f t="shared" si="10"/>
        <v>245</v>
      </c>
      <c r="C250" s="37"/>
      <c r="D250" s="37"/>
      <c r="E250" s="20"/>
      <c r="F250" s="1"/>
      <c r="G250" s="3"/>
      <c r="H250" s="7"/>
      <c r="I250" s="8"/>
      <c r="J250" s="3"/>
      <c r="K250" s="3"/>
      <c r="L250" s="1"/>
      <c r="M250" s="3"/>
      <c r="N250" s="10"/>
      <c r="O250" s="1"/>
      <c r="P250" s="1"/>
      <c r="Q250" s="1"/>
      <c r="R250" s="1"/>
      <c r="S250" s="1"/>
      <c r="T250" s="1"/>
      <c r="U250" s="1"/>
      <c r="V250" s="1"/>
      <c r="W250" s="32">
        <f t="shared" si="11"/>
        <v>2.4999999999999999E-13</v>
      </c>
      <c r="X250" s="38"/>
      <c r="Y250" s="38"/>
      <c r="Z250" s="38"/>
      <c r="AA250" s="38"/>
      <c r="AB250" s="38"/>
    </row>
    <row r="251" spans="1:28" s="39" customFormat="1" ht="60" customHeight="1" x14ac:dyDescent="0.2">
      <c r="A251" s="34">
        <f t="shared" si="12"/>
        <v>2.5099999999999999E-13</v>
      </c>
      <c r="B251" s="36">
        <f t="shared" si="10"/>
        <v>246</v>
      </c>
      <c r="C251" s="37"/>
      <c r="D251" s="37"/>
      <c r="E251" s="20"/>
      <c r="F251" s="1"/>
      <c r="G251" s="3"/>
      <c r="H251" s="7"/>
      <c r="I251" s="8"/>
      <c r="J251" s="3"/>
      <c r="K251" s="3"/>
      <c r="L251" s="1"/>
      <c r="M251" s="3"/>
      <c r="N251" s="10"/>
      <c r="O251" s="1"/>
      <c r="P251" s="1"/>
      <c r="Q251" s="1"/>
      <c r="R251" s="1"/>
      <c r="S251" s="1"/>
      <c r="T251" s="1"/>
      <c r="U251" s="1"/>
      <c r="V251" s="1"/>
      <c r="W251" s="32">
        <f t="shared" si="11"/>
        <v>2.5099999999999999E-13</v>
      </c>
      <c r="X251" s="38"/>
      <c r="Y251" s="38"/>
      <c r="Z251" s="38"/>
      <c r="AA251" s="38"/>
      <c r="AB251" s="38"/>
    </row>
    <row r="252" spans="1:28" s="39" customFormat="1" ht="60" customHeight="1" x14ac:dyDescent="0.2">
      <c r="A252" s="34">
        <f t="shared" si="12"/>
        <v>2.5199999999999999E-13</v>
      </c>
      <c r="B252" s="36">
        <f t="shared" si="10"/>
        <v>247</v>
      </c>
      <c r="C252" s="37"/>
      <c r="D252" s="37"/>
      <c r="E252" s="20"/>
      <c r="F252" s="1"/>
      <c r="G252" s="3"/>
      <c r="H252" s="7"/>
      <c r="I252" s="8"/>
      <c r="J252" s="3"/>
      <c r="K252" s="3"/>
      <c r="L252" s="1"/>
      <c r="M252" s="3"/>
      <c r="N252" s="10"/>
      <c r="O252" s="1"/>
      <c r="P252" s="1"/>
      <c r="Q252" s="1"/>
      <c r="R252" s="1"/>
      <c r="S252" s="1"/>
      <c r="T252" s="1"/>
      <c r="U252" s="1"/>
      <c r="V252" s="1"/>
      <c r="W252" s="32">
        <f t="shared" si="11"/>
        <v>2.5199999999999999E-13</v>
      </c>
      <c r="X252" s="38"/>
      <c r="Y252" s="38"/>
      <c r="Z252" s="38"/>
      <c r="AA252" s="38"/>
      <c r="AB252" s="38"/>
    </row>
    <row r="253" spans="1:28" s="39" customFormat="1" ht="60" customHeight="1" x14ac:dyDescent="0.2">
      <c r="A253" s="34">
        <f t="shared" si="12"/>
        <v>2.5299999999999998E-13</v>
      </c>
      <c r="B253" s="36">
        <f t="shared" si="10"/>
        <v>248</v>
      </c>
      <c r="C253" s="37"/>
      <c r="D253" s="37"/>
      <c r="E253" s="20"/>
      <c r="F253" s="1"/>
      <c r="G253" s="3"/>
      <c r="H253" s="7"/>
      <c r="I253" s="8"/>
      <c r="J253" s="3"/>
      <c r="K253" s="3"/>
      <c r="L253" s="1"/>
      <c r="M253" s="3"/>
      <c r="N253" s="10"/>
      <c r="O253" s="1"/>
      <c r="P253" s="1"/>
      <c r="Q253" s="1"/>
      <c r="R253" s="1"/>
      <c r="S253" s="1"/>
      <c r="T253" s="1"/>
      <c r="U253" s="1"/>
      <c r="V253" s="1"/>
      <c r="W253" s="32">
        <f t="shared" si="11"/>
        <v>2.5299999999999998E-13</v>
      </c>
      <c r="X253" s="38"/>
      <c r="Y253" s="38"/>
      <c r="Z253" s="38"/>
      <c r="AA253" s="38"/>
      <c r="AB253" s="38"/>
    </row>
    <row r="254" spans="1:28" s="39" customFormat="1" ht="60" customHeight="1" x14ac:dyDescent="0.2">
      <c r="A254" s="34">
        <f t="shared" si="12"/>
        <v>2.5399999999999998E-13</v>
      </c>
      <c r="B254" s="36">
        <f t="shared" si="10"/>
        <v>249</v>
      </c>
      <c r="C254" s="37"/>
      <c r="D254" s="37"/>
      <c r="E254" s="20"/>
      <c r="F254" s="1"/>
      <c r="G254" s="3"/>
      <c r="H254" s="7"/>
      <c r="I254" s="8"/>
      <c r="J254" s="3"/>
      <c r="K254" s="3"/>
      <c r="L254" s="1"/>
      <c r="M254" s="3"/>
      <c r="N254" s="10"/>
      <c r="O254" s="1"/>
      <c r="P254" s="1"/>
      <c r="Q254" s="1"/>
      <c r="R254" s="1"/>
      <c r="S254" s="1"/>
      <c r="T254" s="1"/>
      <c r="U254" s="1"/>
      <c r="V254" s="1"/>
      <c r="W254" s="32">
        <f t="shared" si="11"/>
        <v>2.5399999999999998E-13</v>
      </c>
      <c r="X254" s="38"/>
      <c r="Y254" s="38"/>
      <c r="Z254" s="38"/>
      <c r="AA254" s="38"/>
      <c r="AB254" s="38"/>
    </row>
    <row r="255" spans="1:28" s="39" customFormat="1" ht="60" customHeight="1" x14ac:dyDescent="0.2">
      <c r="A255" s="34">
        <f t="shared" si="12"/>
        <v>2.5500000000000002E-13</v>
      </c>
      <c r="B255" s="36">
        <f t="shared" si="10"/>
        <v>250</v>
      </c>
      <c r="C255" s="37"/>
      <c r="D255" s="37"/>
      <c r="E255" s="20"/>
      <c r="F255" s="1"/>
      <c r="G255" s="3"/>
      <c r="H255" s="7"/>
      <c r="I255" s="8"/>
      <c r="J255" s="3"/>
      <c r="K255" s="3"/>
      <c r="L255" s="1"/>
      <c r="M255" s="3"/>
      <c r="N255" s="10"/>
      <c r="O255" s="1"/>
      <c r="P255" s="1"/>
      <c r="Q255" s="1"/>
      <c r="R255" s="1"/>
      <c r="S255" s="1"/>
      <c r="T255" s="1"/>
      <c r="U255" s="1"/>
      <c r="V255" s="1"/>
      <c r="W255" s="32">
        <f t="shared" si="11"/>
        <v>2.5500000000000002E-13</v>
      </c>
      <c r="X255" s="38"/>
      <c r="Y255" s="38"/>
      <c r="Z255" s="38"/>
      <c r="AA255" s="38"/>
      <c r="AB255" s="38"/>
    </row>
    <row r="256" spans="1:28" s="39" customFormat="1" ht="60" customHeight="1" x14ac:dyDescent="0.2">
      <c r="A256" s="34">
        <f t="shared" si="12"/>
        <v>2.5600000000000002E-13</v>
      </c>
      <c r="B256" s="36">
        <f t="shared" si="10"/>
        <v>251</v>
      </c>
      <c r="C256" s="37"/>
      <c r="D256" s="37"/>
      <c r="E256" s="20"/>
      <c r="F256" s="1"/>
      <c r="G256" s="3"/>
      <c r="H256" s="7"/>
      <c r="I256" s="8"/>
      <c r="J256" s="3"/>
      <c r="K256" s="3"/>
      <c r="L256" s="1"/>
      <c r="M256" s="3"/>
      <c r="N256" s="10"/>
      <c r="O256" s="1"/>
      <c r="P256" s="1"/>
      <c r="Q256" s="1"/>
      <c r="R256" s="1"/>
      <c r="S256" s="1"/>
      <c r="T256" s="1"/>
      <c r="U256" s="1"/>
      <c r="V256" s="1"/>
      <c r="W256" s="32">
        <f t="shared" si="11"/>
        <v>2.5600000000000002E-13</v>
      </c>
      <c r="X256" s="38"/>
      <c r="Y256" s="38"/>
      <c r="Z256" s="38"/>
      <c r="AA256" s="38"/>
      <c r="AB256" s="38"/>
    </row>
    <row r="257" spans="1:28" s="39" customFormat="1" ht="60" customHeight="1" x14ac:dyDescent="0.2">
      <c r="A257" s="34">
        <f t="shared" si="12"/>
        <v>2.5700000000000002E-13</v>
      </c>
      <c r="B257" s="36">
        <f t="shared" si="10"/>
        <v>252</v>
      </c>
      <c r="C257" s="37"/>
      <c r="D257" s="37"/>
      <c r="E257" s="20"/>
      <c r="F257" s="1"/>
      <c r="G257" s="3"/>
      <c r="H257" s="7"/>
      <c r="I257" s="8"/>
      <c r="J257" s="3"/>
      <c r="K257" s="3"/>
      <c r="L257" s="1"/>
      <c r="M257" s="3"/>
      <c r="N257" s="10"/>
      <c r="O257" s="1"/>
      <c r="P257" s="1"/>
      <c r="Q257" s="1"/>
      <c r="R257" s="1"/>
      <c r="S257" s="1"/>
      <c r="T257" s="1"/>
      <c r="U257" s="1"/>
      <c r="V257" s="1"/>
      <c r="W257" s="32">
        <f t="shared" si="11"/>
        <v>2.5700000000000002E-13</v>
      </c>
      <c r="X257" s="38"/>
      <c r="Y257" s="38"/>
      <c r="Z257" s="38"/>
      <c r="AA257" s="38"/>
      <c r="AB257" s="38"/>
    </row>
    <row r="258" spans="1:28" s="39" customFormat="1" ht="60" customHeight="1" x14ac:dyDescent="0.2">
      <c r="A258" s="34">
        <f t="shared" si="12"/>
        <v>2.5800000000000001E-13</v>
      </c>
      <c r="B258" s="36">
        <f t="shared" si="10"/>
        <v>253</v>
      </c>
      <c r="C258" s="37"/>
      <c r="D258" s="37"/>
      <c r="E258" s="20"/>
      <c r="F258" s="1"/>
      <c r="G258" s="3"/>
      <c r="H258" s="7"/>
      <c r="I258" s="8"/>
      <c r="J258" s="3"/>
      <c r="K258" s="3"/>
      <c r="L258" s="1"/>
      <c r="M258" s="3"/>
      <c r="N258" s="10"/>
      <c r="O258" s="1"/>
      <c r="P258" s="1"/>
      <c r="Q258" s="1"/>
      <c r="R258" s="1"/>
      <c r="S258" s="1"/>
      <c r="T258" s="1"/>
      <c r="U258" s="1"/>
      <c r="V258" s="1"/>
      <c r="W258" s="32">
        <f t="shared" si="11"/>
        <v>2.5800000000000001E-13</v>
      </c>
      <c r="X258" s="38"/>
      <c r="Y258" s="38"/>
      <c r="Z258" s="38"/>
      <c r="AA258" s="38"/>
      <c r="AB258" s="38"/>
    </row>
    <row r="259" spans="1:28" s="39" customFormat="1" ht="60" customHeight="1" x14ac:dyDescent="0.2">
      <c r="A259" s="34">
        <f t="shared" si="12"/>
        <v>2.5900000000000001E-13</v>
      </c>
      <c r="B259" s="36">
        <f t="shared" si="10"/>
        <v>254</v>
      </c>
      <c r="C259" s="37"/>
      <c r="D259" s="37"/>
      <c r="E259" s="20"/>
      <c r="F259" s="1"/>
      <c r="G259" s="3"/>
      <c r="H259" s="7"/>
      <c r="I259" s="8"/>
      <c r="J259" s="3"/>
      <c r="K259" s="3"/>
      <c r="L259" s="1"/>
      <c r="M259" s="3"/>
      <c r="N259" s="10"/>
      <c r="O259" s="1"/>
      <c r="P259" s="1"/>
      <c r="Q259" s="1"/>
      <c r="R259" s="1"/>
      <c r="S259" s="1"/>
      <c r="T259" s="1"/>
      <c r="U259" s="1"/>
      <c r="V259" s="1"/>
      <c r="W259" s="32">
        <f t="shared" si="11"/>
        <v>2.5900000000000001E-13</v>
      </c>
      <c r="X259" s="38"/>
      <c r="Y259" s="38"/>
      <c r="Z259" s="38"/>
      <c r="AA259" s="38"/>
      <c r="AB259" s="38"/>
    </row>
    <row r="260" spans="1:28" s="39" customFormat="1" ht="60" customHeight="1" x14ac:dyDescent="0.2">
      <c r="A260" s="34">
        <f t="shared" si="12"/>
        <v>2.6E-13</v>
      </c>
      <c r="B260" s="36">
        <f t="shared" si="10"/>
        <v>255</v>
      </c>
      <c r="C260" s="37"/>
      <c r="D260" s="37"/>
      <c r="E260" s="20"/>
      <c r="F260" s="1"/>
      <c r="G260" s="3"/>
      <c r="H260" s="7"/>
      <c r="I260" s="8"/>
      <c r="J260" s="3"/>
      <c r="K260" s="3"/>
      <c r="L260" s="1"/>
      <c r="M260" s="3"/>
      <c r="N260" s="10"/>
      <c r="O260" s="1"/>
      <c r="P260" s="1"/>
      <c r="Q260" s="1"/>
      <c r="R260" s="1"/>
      <c r="S260" s="1"/>
      <c r="T260" s="1"/>
      <c r="U260" s="1"/>
      <c r="V260" s="1"/>
      <c r="W260" s="32">
        <f t="shared" si="11"/>
        <v>2.6E-13</v>
      </c>
      <c r="X260" s="38"/>
      <c r="Y260" s="38"/>
      <c r="Z260" s="38"/>
      <c r="AA260" s="38"/>
      <c r="AB260" s="38"/>
    </row>
    <row r="261" spans="1:28" s="39" customFormat="1" ht="60" customHeight="1" x14ac:dyDescent="0.2">
      <c r="A261" s="34">
        <f t="shared" si="12"/>
        <v>2.61E-13</v>
      </c>
      <c r="B261" s="36">
        <f t="shared" si="10"/>
        <v>256</v>
      </c>
      <c r="C261" s="37"/>
      <c r="D261" s="37"/>
      <c r="E261" s="20"/>
      <c r="F261" s="1"/>
      <c r="G261" s="3"/>
      <c r="H261" s="7"/>
      <c r="I261" s="8"/>
      <c r="J261" s="3"/>
      <c r="K261" s="3"/>
      <c r="L261" s="1"/>
      <c r="M261" s="3"/>
      <c r="N261" s="10"/>
      <c r="O261" s="1"/>
      <c r="P261" s="1"/>
      <c r="Q261" s="1"/>
      <c r="R261" s="1"/>
      <c r="S261" s="1"/>
      <c r="T261" s="1"/>
      <c r="U261" s="1"/>
      <c r="V261" s="1"/>
      <c r="W261" s="32">
        <f t="shared" si="11"/>
        <v>2.61E-13</v>
      </c>
      <c r="X261" s="38"/>
      <c r="Y261" s="38"/>
      <c r="Z261" s="38"/>
      <c r="AA261" s="38"/>
      <c r="AB261" s="38"/>
    </row>
    <row r="262" spans="1:28" s="39" customFormat="1" ht="60" customHeight="1" x14ac:dyDescent="0.2">
      <c r="A262" s="34">
        <f t="shared" si="12"/>
        <v>2.6199999999999999E-13</v>
      </c>
      <c r="B262" s="36">
        <f t="shared" ref="B262:B325" si="13">ROW(262:262)-5</f>
        <v>257</v>
      </c>
      <c r="C262" s="37"/>
      <c r="D262" s="37"/>
      <c r="E262" s="20"/>
      <c r="F262" s="1"/>
      <c r="G262" s="3"/>
      <c r="H262" s="7"/>
      <c r="I262" s="8"/>
      <c r="J262" s="3"/>
      <c r="K262" s="3"/>
      <c r="L262" s="1"/>
      <c r="M262" s="3"/>
      <c r="N262" s="10"/>
      <c r="O262" s="1"/>
      <c r="P262" s="1"/>
      <c r="Q262" s="1"/>
      <c r="R262" s="1"/>
      <c r="S262" s="1"/>
      <c r="T262" s="1"/>
      <c r="U262" s="1"/>
      <c r="V262" s="1"/>
      <c r="W262" s="32">
        <f t="shared" si="11"/>
        <v>2.6199999999999999E-13</v>
      </c>
      <c r="X262" s="38"/>
      <c r="Y262" s="38"/>
      <c r="Z262" s="38"/>
      <c r="AA262" s="38"/>
      <c r="AB262" s="38"/>
    </row>
    <row r="263" spans="1:28" s="39" customFormat="1" ht="60" customHeight="1" x14ac:dyDescent="0.2">
      <c r="A263" s="34">
        <f t="shared" si="12"/>
        <v>2.6299999999999999E-13</v>
      </c>
      <c r="B263" s="36">
        <f t="shared" si="13"/>
        <v>258</v>
      </c>
      <c r="C263" s="37"/>
      <c r="D263" s="37"/>
      <c r="E263" s="20"/>
      <c r="F263" s="1"/>
      <c r="G263" s="3"/>
      <c r="H263" s="7"/>
      <c r="I263" s="8"/>
      <c r="J263" s="3"/>
      <c r="K263" s="3"/>
      <c r="L263" s="1"/>
      <c r="M263" s="3"/>
      <c r="N263" s="10"/>
      <c r="O263" s="1"/>
      <c r="P263" s="1"/>
      <c r="Q263" s="1"/>
      <c r="R263" s="1"/>
      <c r="S263" s="1"/>
      <c r="T263" s="1"/>
      <c r="U263" s="1"/>
      <c r="V263" s="1"/>
      <c r="W263" s="32">
        <f t="shared" ref="W263:W326" si="14">IF(OR(D263&lt;&gt;0,C263&lt;&gt;0),((F263*$F$2+G263*$G$2+SUMIF(J263:M263,"x",$J$2:$M$2))+($N$2*N263)+SUMIF(V263:V263,"x",$V$2:$V$2)+SUMIF(O263:U263,"x",$O$2:$U$2)+ROW(B263)/10000),((F263*$F$2+G263*$G$2+SUMIF(J263:M263,"x",$J$2:$M$2))+($N$2*N263)+SUMIF(V263:V263,"x",$V$2:$V$2)+SUMIF(O263:U263,"x",$O$2:$U$2)+ROW(B263)/1000000000000000))</f>
        <v>2.6299999999999999E-13</v>
      </c>
      <c r="X263" s="38"/>
      <c r="Y263" s="38"/>
      <c r="Z263" s="38"/>
      <c r="AA263" s="38"/>
      <c r="AB263" s="38"/>
    </row>
    <row r="264" spans="1:28" s="39" customFormat="1" ht="60" customHeight="1" x14ac:dyDescent="0.2">
      <c r="A264" s="34">
        <f t="shared" ref="A264:A327" si="15">W264</f>
        <v>2.6399999999999999E-13</v>
      </c>
      <c r="B264" s="36">
        <f t="shared" si="13"/>
        <v>259</v>
      </c>
      <c r="C264" s="37"/>
      <c r="D264" s="37"/>
      <c r="E264" s="20"/>
      <c r="F264" s="1"/>
      <c r="G264" s="3"/>
      <c r="H264" s="7"/>
      <c r="I264" s="8"/>
      <c r="J264" s="3"/>
      <c r="K264" s="3"/>
      <c r="L264" s="1"/>
      <c r="M264" s="3"/>
      <c r="N264" s="10"/>
      <c r="O264" s="1"/>
      <c r="P264" s="1"/>
      <c r="Q264" s="1"/>
      <c r="R264" s="1"/>
      <c r="S264" s="1"/>
      <c r="T264" s="1"/>
      <c r="U264" s="1"/>
      <c r="V264" s="1"/>
      <c r="W264" s="32">
        <f t="shared" si="14"/>
        <v>2.6399999999999999E-13</v>
      </c>
      <c r="X264" s="38"/>
      <c r="Y264" s="38"/>
      <c r="Z264" s="38"/>
      <c r="AA264" s="38"/>
      <c r="AB264" s="38"/>
    </row>
    <row r="265" spans="1:28" s="39" customFormat="1" ht="60" customHeight="1" x14ac:dyDescent="0.2">
      <c r="A265" s="34">
        <f t="shared" si="15"/>
        <v>2.6499999999999998E-13</v>
      </c>
      <c r="B265" s="36">
        <f t="shared" si="13"/>
        <v>260</v>
      </c>
      <c r="C265" s="37"/>
      <c r="D265" s="37"/>
      <c r="E265" s="20"/>
      <c r="F265" s="1"/>
      <c r="G265" s="3"/>
      <c r="H265" s="7"/>
      <c r="I265" s="8"/>
      <c r="J265" s="3"/>
      <c r="K265" s="3"/>
      <c r="L265" s="1"/>
      <c r="M265" s="3"/>
      <c r="N265" s="10"/>
      <c r="O265" s="1"/>
      <c r="P265" s="1"/>
      <c r="Q265" s="1"/>
      <c r="R265" s="1"/>
      <c r="S265" s="1"/>
      <c r="T265" s="1"/>
      <c r="U265" s="1"/>
      <c r="V265" s="1"/>
      <c r="W265" s="32">
        <f t="shared" si="14"/>
        <v>2.6499999999999998E-13</v>
      </c>
      <c r="X265" s="38"/>
      <c r="Y265" s="38"/>
      <c r="Z265" s="38"/>
      <c r="AA265" s="38"/>
      <c r="AB265" s="38"/>
    </row>
    <row r="266" spans="1:28" s="39" customFormat="1" ht="60" customHeight="1" x14ac:dyDescent="0.2">
      <c r="A266" s="34">
        <f t="shared" si="15"/>
        <v>2.6599999999999998E-13</v>
      </c>
      <c r="B266" s="36">
        <f t="shared" si="13"/>
        <v>261</v>
      </c>
      <c r="C266" s="37"/>
      <c r="D266" s="37"/>
      <c r="E266" s="20"/>
      <c r="F266" s="1"/>
      <c r="G266" s="3"/>
      <c r="H266" s="7"/>
      <c r="I266" s="8"/>
      <c r="J266" s="3"/>
      <c r="K266" s="3"/>
      <c r="L266" s="1"/>
      <c r="M266" s="3"/>
      <c r="N266" s="10"/>
      <c r="O266" s="1"/>
      <c r="P266" s="1"/>
      <c r="Q266" s="1"/>
      <c r="R266" s="1"/>
      <c r="S266" s="1"/>
      <c r="T266" s="1"/>
      <c r="U266" s="1"/>
      <c r="V266" s="1"/>
      <c r="W266" s="32">
        <f t="shared" si="14"/>
        <v>2.6599999999999998E-13</v>
      </c>
      <c r="X266" s="38"/>
      <c r="Y266" s="38"/>
      <c r="Z266" s="38"/>
      <c r="AA266" s="38"/>
      <c r="AB266" s="38"/>
    </row>
    <row r="267" spans="1:28" s="39" customFormat="1" ht="60" customHeight="1" x14ac:dyDescent="0.2">
      <c r="A267" s="34">
        <f t="shared" si="15"/>
        <v>2.6700000000000002E-13</v>
      </c>
      <c r="B267" s="36">
        <f t="shared" si="13"/>
        <v>262</v>
      </c>
      <c r="C267" s="37"/>
      <c r="D267" s="37"/>
      <c r="E267" s="20"/>
      <c r="F267" s="1"/>
      <c r="G267" s="3"/>
      <c r="H267" s="7"/>
      <c r="I267" s="8"/>
      <c r="J267" s="3"/>
      <c r="K267" s="3"/>
      <c r="L267" s="1"/>
      <c r="M267" s="3"/>
      <c r="N267" s="10"/>
      <c r="O267" s="1"/>
      <c r="P267" s="1"/>
      <c r="Q267" s="1"/>
      <c r="R267" s="1"/>
      <c r="S267" s="1"/>
      <c r="T267" s="1"/>
      <c r="U267" s="1"/>
      <c r="V267" s="1"/>
      <c r="W267" s="32">
        <f t="shared" si="14"/>
        <v>2.6700000000000002E-13</v>
      </c>
      <c r="X267" s="38"/>
      <c r="Y267" s="38"/>
      <c r="Z267" s="38"/>
      <c r="AA267" s="38"/>
      <c r="AB267" s="38"/>
    </row>
    <row r="268" spans="1:28" s="39" customFormat="1" ht="60" customHeight="1" x14ac:dyDescent="0.2">
      <c r="A268" s="34">
        <f t="shared" si="15"/>
        <v>2.6800000000000002E-13</v>
      </c>
      <c r="B268" s="36">
        <f t="shared" si="13"/>
        <v>263</v>
      </c>
      <c r="C268" s="37"/>
      <c r="D268" s="37"/>
      <c r="E268" s="20"/>
      <c r="F268" s="1"/>
      <c r="G268" s="3"/>
      <c r="H268" s="7"/>
      <c r="I268" s="8"/>
      <c r="J268" s="3"/>
      <c r="K268" s="3"/>
      <c r="L268" s="1"/>
      <c r="M268" s="3"/>
      <c r="N268" s="10"/>
      <c r="O268" s="1"/>
      <c r="P268" s="1"/>
      <c r="Q268" s="1"/>
      <c r="R268" s="1"/>
      <c r="S268" s="1"/>
      <c r="T268" s="1"/>
      <c r="U268" s="1"/>
      <c r="V268" s="1"/>
      <c r="W268" s="32">
        <f t="shared" si="14"/>
        <v>2.6800000000000002E-13</v>
      </c>
      <c r="X268" s="38"/>
      <c r="Y268" s="38"/>
      <c r="Z268" s="38"/>
      <c r="AA268" s="38"/>
      <c r="AB268" s="38"/>
    </row>
    <row r="269" spans="1:28" s="39" customFormat="1" ht="60" customHeight="1" x14ac:dyDescent="0.2">
      <c r="A269" s="34">
        <f t="shared" si="15"/>
        <v>2.6900000000000001E-13</v>
      </c>
      <c r="B269" s="36">
        <f t="shared" si="13"/>
        <v>264</v>
      </c>
      <c r="C269" s="37"/>
      <c r="D269" s="37"/>
      <c r="E269" s="20"/>
      <c r="F269" s="1"/>
      <c r="G269" s="3"/>
      <c r="H269" s="7"/>
      <c r="I269" s="8"/>
      <c r="J269" s="3"/>
      <c r="K269" s="3"/>
      <c r="L269" s="1"/>
      <c r="M269" s="3"/>
      <c r="N269" s="10"/>
      <c r="O269" s="1"/>
      <c r="P269" s="1"/>
      <c r="Q269" s="1"/>
      <c r="R269" s="1"/>
      <c r="S269" s="1"/>
      <c r="T269" s="1"/>
      <c r="U269" s="1"/>
      <c r="V269" s="1"/>
      <c r="W269" s="32">
        <f t="shared" si="14"/>
        <v>2.6900000000000001E-13</v>
      </c>
      <c r="X269" s="38"/>
      <c r="Y269" s="38"/>
      <c r="Z269" s="38"/>
      <c r="AA269" s="38"/>
      <c r="AB269" s="38"/>
    </row>
    <row r="270" spans="1:28" s="39" customFormat="1" ht="60" customHeight="1" x14ac:dyDescent="0.2">
      <c r="A270" s="34">
        <f t="shared" si="15"/>
        <v>2.7000000000000001E-13</v>
      </c>
      <c r="B270" s="36">
        <f t="shared" si="13"/>
        <v>265</v>
      </c>
      <c r="C270" s="37"/>
      <c r="D270" s="37"/>
      <c r="E270" s="20"/>
      <c r="F270" s="1"/>
      <c r="G270" s="3"/>
      <c r="H270" s="7"/>
      <c r="I270" s="8"/>
      <c r="J270" s="3"/>
      <c r="K270" s="3"/>
      <c r="L270" s="1"/>
      <c r="M270" s="3"/>
      <c r="N270" s="10"/>
      <c r="O270" s="1"/>
      <c r="P270" s="1"/>
      <c r="Q270" s="1"/>
      <c r="R270" s="1"/>
      <c r="S270" s="1"/>
      <c r="T270" s="1"/>
      <c r="U270" s="1"/>
      <c r="V270" s="1"/>
      <c r="W270" s="32">
        <f t="shared" si="14"/>
        <v>2.7000000000000001E-13</v>
      </c>
      <c r="X270" s="38"/>
      <c r="Y270" s="38"/>
      <c r="Z270" s="38"/>
      <c r="AA270" s="38"/>
      <c r="AB270" s="38"/>
    </row>
    <row r="271" spans="1:28" s="39" customFormat="1" ht="60" customHeight="1" x14ac:dyDescent="0.2">
      <c r="A271" s="34">
        <f t="shared" si="15"/>
        <v>2.7100000000000001E-13</v>
      </c>
      <c r="B271" s="36">
        <f t="shared" si="13"/>
        <v>266</v>
      </c>
      <c r="C271" s="37"/>
      <c r="D271" s="37"/>
      <c r="E271" s="20"/>
      <c r="F271" s="1"/>
      <c r="G271" s="3"/>
      <c r="H271" s="7"/>
      <c r="I271" s="8"/>
      <c r="J271" s="3"/>
      <c r="K271" s="3"/>
      <c r="L271" s="1"/>
      <c r="M271" s="3"/>
      <c r="N271" s="10"/>
      <c r="O271" s="1"/>
      <c r="P271" s="1"/>
      <c r="Q271" s="1"/>
      <c r="R271" s="1"/>
      <c r="S271" s="1"/>
      <c r="T271" s="1"/>
      <c r="U271" s="1"/>
      <c r="V271" s="1"/>
      <c r="W271" s="32">
        <f t="shared" si="14"/>
        <v>2.7100000000000001E-13</v>
      </c>
      <c r="X271" s="38"/>
      <c r="Y271" s="38"/>
      <c r="Z271" s="38"/>
      <c r="AA271" s="38"/>
      <c r="AB271" s="38"/>
    </row>
    <row r="272" spans="1:28" s="39" customFormat="1" ht="60" customHeight="1" x14ac:dyDescent="0.2">
      <c r="A272" s="34">
        <f t="shared" si="15"/>
        <v>2.72E-13</v>
      </c>
      <c r="B272" s="36">
        <f t="shared" si="13"/>
        <v>267</v>
      </c>
      <c r="C272" s="37"/>
      <c r="D272" s="37"/>
      <c r="E272" s="20"/>
      <c r="F272" s="1"/>
      <c r="G272" s="3"/>
      <c r="H272" s="7"/>
      <c r="I272" s="8"/>
      <c r="J272" s="3"/>
      <c r="K272" s="3"/>
      <c r="L272" s="1"/>
      <c r="M272" s="3"/>
      <c r="N272" s="10"/>
      <c r="O272" s="1"/>
      <c r="P272" s="1"/>
      <c r="Q272" s="1"/>
      <c r="R272" s="1"/>
      <c r="S272" s="1"/>
      <c r="T272" s="1"/>
      <c r="U272" s="1"/>
      <c r="V272" s="1"/>
      <c r="W272" s="32">
        <f t="shared" si="14"/>
        <v>2.72E-13</v>
      </c>
      <c r="X272" s="38"/>
      <c r="Y272" s="38"/>
      <c r="Z272" s="38"/>
      <c r="AA272" s="38"/>
      <c r="AB272" s="38"/>
    </row>
    <row r="273" spans="1:28" s="39" customFormat="1" ht="60" customHeight="1" x14ac:dyDescent="0.2">
      <c r="A273" s="34">
        <f t="shared" si="15"/>
        <v>2.73E-13</v>
      </c>
      <c r="B273" s="36">
        <f t="shared" si="13"/>
        <v>268</v>
      </c>
      <c r="C273" s="37"/>
      <c r="D273" s="37"/>
      <c r="E273" s="20"/>
      <c r="F273" s="1"/>
      <c r="G273" s="3"/>
      <c r="H273" s="7"/>
      <c r="I273" s="8"/>
      <c r="J273" s="3"/>
      <c r="K273" s="3"/>
      <c r="L273" s="1"/>
      <c r="M273" s="3"/>
      <c r="N273" s="10"/>
      <c r="O273" s="1"/>
      <c r="P273" s="1"/>
      <c r="Q273" s="1"/>
      <c r="R273" s="1"/>
      <c r="S273" s="1"/>
      <c r="T273" s="1"/>
      <c r="U273" s="1"/>
      <c r="V273" s="1"/>
      <c r="W273" s="32">
        <f t="shared" si="14"/>
        <v>2.73E-13</v>
      </c>
      <c r="X273" s="38"/>
      <c r="Y273" s="38"/>
      <c r="Z273" s="38"/>
      <c r="AA273" s="38"/>
      <c r="AB273" s="38"/>
    </row>
    <row r="274" spans="1:28" s="39" customFormat="1" ht="60" customHeight="1" x14ac:dyDescent="0.2">
      <c r="A274" s="34">
        <f t="shared" si="15"/>
        <v>2.7399999999999999E-13</v>
      </c>
      <c r="B274" s="36">
        <f t="shared" si="13"/>
        <v>269</v>
      </c>
      <c r="C274" s="37"/>
      <c r="D274" s="37"/>
      <c r="E274" s="20"/>
      <c r="F274" s="1"/>
      <c r="G274" s="3"/>
      <c r="H274" s="7"/>
      <c r="I274" s="8"/>
      <c r="J274" s="3"/>
      <c r="K274" s="3"/>
      <c r="L274" s="1"/>
      <c r="M274" s="3"/>
      <c r="N274" s="10"/>
      <c r="O274" s="1"/>
      <c r="P274" s="1"/>
      <c r="Q274" s="1"/>
      <c r="R274" s="1"/>
      <c r="S274" s="1"/>
      <c r="T274" s="1"/>
      <c r="U274" s="1"/>
      <c r="V274" s="1"/>
      <c r="W274" s="32">
        <f t="shared" si="14"/>
        <v>2.7399999999999999E-13</v>
      </c>
      <c r="X274" s="38"/>
      <c r="Y274" s="38"/>
      <c r="Z274" s="38"/>
      <c r="AA274" s="38"/>
      <c r="AB274" s="38"/>
    </row>
    <row r="275" spans="1:28" s="39" customFormat="1" ht="60" customHeight="1" x14ac:dyDescent="0.2">
      <c r="A275" s="34">
        <f t="shared" si="15"/>
        <v>2.7499999999999999E-13</v>
      </c>
      <c r="B275" s="36">
        <f t="shared" si="13"/>
        <v>270</v>
      </c>
      <c r="C275" s="37"/>
      <c r="D275" s="37"/>
      <c r="E275" s="20"/>
      <c r="F275" s="1"/>
      <c r="G275" s="3"/>
      <c r="H275" s="7"/>
      <c r="I275" s="8"/>
      <c r="J275" s="3"/>
      <c r="K275" s="3"/>
      <c r="L275" s="1"/>
      <c r="M275" s="3"/>
      <c r="N275" s="10"/>
      <c r="O275" s="1"/>
      <c r="P275" s="1"/>
      <c r="Q275" s="1"/>
      <c r="R275" s="1"/>
      <c r="S275" s="1"/>
      <c r="T275" s="1"/>
      <c r="U275" s="1"/>
      <c r="V275" s="1"/>
      <c r="W275" s="32">
        <f t="shared" si="14"/>
        <v>2.7499999999999999E-13</v>
      </c>
      <c r="X275" s="38"/>
      <c r="Y275" s="38"/>
      <c r="Z275" s="38"/>
      <c r="AA275" s="38"/>
      <c r="AB275" s="38"/>
    </row>
    <row r="276" spans="1:28" s="39" customFormat="1" ht="60" customHeight="1" x14ac:dyDescent="0.2">
      <c r="A276" s="34">
        <f t="shared" si="15"/>
        <v>2.7599999999999999E-13</v>
      </c>
      <c r="B276" s="36">
        <f t="shared" si="13"/>
        <v>271</v>
      </c>
      <c r="C276" s="37"/>
      <c r="D276" s="37"/>
      <c r="E276" s="20"/>
      <c r="F276" s="1"/>
      <c r="G276" s="3"/>
      <c r="H276" s="7"/>
      <c r="I276" s="8"/>
      <c r="J276" s="3"/>
      <c r="K276" s="3"/>
      <c r="L276" s="1"/>
      <c r="M276" s="3"/>
      <c r="N276" s="10"/>
      <c r="O276" s="1"/>
      <c r="P276" s="1"/>
      <c r="Q276" s="1"/>
      <c r="R276" s="1"/>
      <c r="S276" s="1"/>
      <c r="T276" s="1"/>
      <c r="U276" s="1"/>
      <c r="V276" s="1"/>
      <c r="W276" s="32">
        <f t="shared" si="14"/>
        <v>2.7599999999999999E-13</v>
      </c>
      <c r="X276" s="38"/>
      <c r="Y276" s="38"/>
      <c r="Z276" s="38"/>
      <c r="AA276" s="38"/>
      <c r="AB276" s="38"/>
    </row>
    <row r="277" spans="1:28" s="39" customFormat="1" ht="60" customHeight="1" x14ac:dyDescent="0.2">
      <c r="A277" s="34">
        <f t="shared" si="15"/>
        <v>2.7699999999999998E-13</v>
      </c>
      <c r="B277" s="36">
        <f t="shared" si="13"/>
        <v>272</v>
      </c>
      <c r="C277" s="37"/>
      <c r="D277" s="37"/>
      <c r="E277" s="20"/>
      <c r="F277" s="1"/>
      <c r="G277" s="3"/>
      <c r="H277" s="7"/>
      <c r="I277" s="8"/>
      <c r="J277" s="3"/>
      <c r="K277" s="3"/>
      <c r="L277" s="1"/>
      <c r="M277" s="3"/>
      <c r="N277" s="10"/>
      <c r="O277" s="1"/>
      <c r="P277" s="1"/>
      <c r="Q277" s="1"/>
      <c r="R277" s="1"/>
      <c r="S277" s="1"/>
      <c r="T277" s="1"/>
      <c r="U277" s="1"/>
      <c r="V277" s="1"/>
      <c r="W277" s="32">
        <f t="shared" si="14"/>
        <v>2.7699999999999998E-13</v>
      </c>
      <c r="X277" s="38"/>
      <c r="Y277" s="38"/>
      <c r="Z277" s="38"/>
      <c r="AA277" s="38"/>
      <c r="AB277" s="38"/>
    </row>
    <row r="278" spans="1:28" s="39" customFormat="1" ht="60" customHeight="1" x14ac:dyDescent="0.2">
      <c r="A278" s="34">
        <f t="shared" si="15"/>
        <v>2.7799999999999998E-13</v>
      </c>
      <c r="B278" s="36">
        <f t="shared" si="13"/>
        <v>273</v>
      </c>
      <c r="C278" s="37"/>
      <c r="D278" s="37"/>
      <c r="E278" s="20"/>
      <c r="F278" s="1"/>
      <c r="G278" s="3"/>
      <c r="H278" s="7"/>
      <c r="I278" s="8"/>
      <c r="J278" s="3"/>
      <c r="K278" s="3"/>
      <c r="L278" s="1"/>
      <c r="M278" s="3"/>
      <c r="N278" s="10"/>
      <c r="O278" s="1"/>
      <c r="P278" s="1"/>
      <c r="Q278" s="1"/>
      <c r="R278" s="1"/>
      <c r="S278" s="1"/>
      <c r="T278" s="1"/>
      <c r="U278" s="1"/>
      <c r="V278" s="1"/>
      <c r="W278" s="32">
        <f t="shared" si="14"/>
        <v>2.7799999999999998E-13</v>
      </c>
      <c r="X278" s="38"/>
      <c r="Y278" s="38"/>
      <c r="Z278" s="38"/>
      <c r="AA278" s="38"/>
      <c r="AB278" s="38"/>
    </row>
    <row r="279" spans="1:28" s="39" customFormat="1" ht="60" customHeight="1" x14ac:dyDescent="0.2">
      <c r="A279" s="34">
        <f t="shared" si="15"/>
        <v>2.7900000000000002E-13</v>
      </c>
      <c r="B279" s="36">
        <f t="shared" si="13"/>
        <v>274</v>
      </c>
      <c r="C279" s="37"/>
      <c r="D279" s="37"/>
      <c r="E279" s="20"/>
      <c r="F279" s="1"/>
      <c r="G279" s="3"/>
      <c r="H279" s="7"/>
      <c r="I279" s="8"/>
      <c r="J279" s="3"/>
      <c r="K279" s="3"/>
      <c r="L279" s="1"/>
      <c r="M279" s="3"/>
      <c r="N279" s="10"/>
      <c r="O279" s="1"/>
      <c r="P279" s="1"/>
      <c r="Q279" s="1"/>
      <c r="R279" s="1"/>
      <c r="S279" s="1"/>
      <c r="T279" s="1"/>
      <c r="U279" s="1"/>
      <c r="V279" s="1"/>
      <c r="W279" s="32">
        <f t="shared" si="14"/>
        <v>2.7900000000000002E-13</v>
      </c>
      <c r="X279" s="38"/>
      <c r="Y279" s="38"/>
      <c r="Z279" s="38"/>
      <c r="AA279" s="38"/>
      <c r="AB279" s="38"/>
    </row>
    <row r="280" spans="1:28" s="39" customFormat="1" ht="60" customHeight="1" x14ac:dyDescent="0.2">
      <c r="A280" s="34">
        <f t="shared" si="15"/>
        <v>2.8000000000000002E-13</v>
      </c>
      <c r="B280" s="36">
        <f t="shared" si="13"/>
        <v>275</v>
      </c>
      <c r="C280" s="37"/>
      <c r="D280" s="37"/>
      <c r="E280" s="20"/>
      <c r="F280" s="1"/>
      <c r="G280" s="3"/>
      <c r="H280" s="7"/>
      <c r="I280" s="8"/>
      <c r="J280" s="3"/>
      <c r="K280" s="3"/>
      <c r="L280" s="1"/>
      <c r="M280" s="3"/>
      <c r="N280" s="10"/>
      <c r="O280" s="1"/>
      <c r="P280" s="1"/>
      <c r="Q280" s="1"/>
      <c r="R280" s="1"/>
      <c r="S280" s="1"/>
      <c r="T280" s="1"/>
      <c r="U280" s="1"/>
      <c r="V280" s="1"/>
      <c r="W280" s="32">
        <f t="shared" si="14"/>
        <v>2.8000000000000002E-13</v>
      </c>
      <c r="X280" s="38"/>
      <c r="Y280" s="38"/>
      <c r="Z280" s="38"/>
      <c r="AA280" s="38"/>
      <c r="AB280" s="38"/>
    </row>
    <row r="281" spans="1:28" s="39" customFormat="1" ht="60" customHeight="1" x14ac:dyDescent="0.2">
      <c r="A281" s="34">
        <f t="shared" si="15"/>
        <v>2.8100000000000001E-13</v>
      </c>
      <c r="B281" s="36">
        <f t="shared" si="13"/>
        <v>276</v>
      </c>
      <c r="C281" s="37"/>
      <c r="D281" s="37"/>
      <c r="E281" s="20"/>
      <c r="F281" s="1"/>
      <c r="G281" s="3"/>
      <c r="H281" s="7"/>
      <c r="I281" s="8"/>
      <c r="J281" s="3"/>
      <c r="K281" s="3"/>
      <c r="L281" s="1"/>
      <c r="M281" s="3"/>
      <c r="N281" s="10"/>
      <c r="O281" s="1"/>
      <c r="P281" s="1"/>
      <c r="Q281" s="1"/>
      <c r="R281" s="1"/>
      <c r="S281" s="1"/>
      <c r="T281" s="1"/>
      <c r="U281" s="1"/>
      <c r="V281" s="1"/>
      <c r="W281" s="32">
        <f t="shared" si="14"/>
        <v>2.8100000000000001E-13</v>
      </c>
      <c r="X281" s="38"/>
      <c r="Y281" s="38"/>
      <c r="Z281" s="38"/>
      <c r="AA281" s="38"/>
      <c r="AB281" s="38"/>
    </row>
    <row r="282" spans="1:28" s="39" customFormat="1" ht="60" customHeight="1" x14ac:dyDescent="0.2">
      <c r="A282" s="34">
        <f t="shared" si="15"/>
        <v>2.8200000000000001E-13</v>
      </c>
      <c r="B282" s="36">
        <f t="shared" si="13"/>
        <v>277</v>
      </c>
      <c r="C282" s="37"/>
      <c r="D282" s="37"/>
      <c r="E282" s="20"/>
      <c r="F282" s="1"/>
      <c r="G282" s="3"/>
      <c r="H282" s="7"/>
      <c r="I282" s="8"/>
      <c r="J282" s="3"/>
      <c r="K282" s="3"/>
      <c r="L282" s="1"/>
      <c r="M282" s="3"/>
      <c r="N282" s="10"/>
      <c r="O282" s="1"/>
      <c r="P282" s="1"/>
      <c r="Q282" s="1"/>
      <c r="R282" s="1"/>
      <c r="S282" s="1"/>
      <c r="T282" s="1"/>
      <c r="U282" s="1"/>
      <c r="V282" s="1"/>
      <c r="W282" s="32">
        <f t="shared" si="14"/>
        <v>2.8200000000000001E-13</v>
      </c>
      <c r="X282" s="38"/>
      <c r="Y282" s="38"/>
      <c r="Z282" s="38"/>
      <c r="AA282" s="38"/>
      <c r="AB282" s="38"/>
    </row>
    <row r="283" spans="1:28" s="39" customFormat="1" ht="60" customHeight="1" x14ac:dyDescent="0.2">
      <c r="A283" s="34">
        <f t="shared" si="15"/>
        <v>2.8300000000000001E-13</v>
      </c>
      <c r="B283" s="36">
        <f t="shared" si="13"/>
        <v>278</v>
      </c>
      <c r="C283" s="37"/>
      <c r="D283" s="37"/>
      <c r="E283" s="20"/>
      <c r="F283" s="1"/>
      <c r="G283" s="3"/>
      <c r="H283" s="7"/>
      <c r="I283" s="8"/>
      <c r="J283" s="3"/>
      <c r="K283" s="3"/>
      <c r="L283" s="1"/>
      <c r="M283" s="3"/>
      <c r="N283" s="10"/>
      <c r="O283" s="1"/>
      <c r="P283" s="1"/>
      <c r="Q283" s="1"/>
      <c r="R283" s="1"/>
      <c r="S283" s="1"/>
      <c r="T283" s="1"/>
      <c r="U283" s="1"/>
      <c r="V283" s="1"/>
      <c r="W283" s="32">
        <f t="shared" si="14"/>
        <v>2.8300000000000001E-13</v>
      </c>
      <c r="X283" s="38"/>
      <c r="Y283" s="38"/>
      <c r="Z283" s="38"/>
      <c r="AA283" s="38"/>
      <c r="AB283" s="38"/>
    </row>
    <row r="284" spans="1:28" s="39" customFormat="1" ht="60" customHeight="1" x14ac:dyDescent="0.2">
      <c r="A284" s="34">
        <f t="shared" si="15"/>
        <v>2.84E-13</v>
      </c>
      <c r="B284" s="36">
        <f t="shared" si="13"/>
        <v>279</v>
      </c>
      <c r="C284" s="37"/>
      <c r="D284" s="37"/>
      <c r="E284" s="20"/>
      <c r="F284" s="1"/>
      <c r="G284" s="3"/>
      <c r="H284" s="7"/>
      <c r="I284" s="8"/>
      <c r="J284" s="3"/>
      <c r="K284" s="3"/>
      <c r="L284" s="1"/>
      <c r="M284" s="3"/>
      <c r="N284" s="10"/>
      <c r="O284" s="1"/>
      <c r="P284" s="1"/>
      <c r="Q284" s="1"/>
      <c r="R284" s="1"/>
      <c r="S284" s="1"/>
      <c r="T284" s="1"/>
      <c r="U284" s="1"/>
      <c r="V284" s="1"/>
      <c r="W284" s="32">
        <f t="shared" si="14"/>
        <v>2.84E-13</v>
      </c>
      <c r="X284" s="38"/>
      <c r="Y284" s="38"/>
      <c r="Z284" s="38"/>
      <c r="AA284" s="38"/>
      <c r="AB284" s="38"/>
    </row>
    <row r="285" spans="1:28" s="39" customFormat="1" ht="60" customHeight="1" x14ac:dyDescent="0.2">
      <c r="A285" s="34">
        <f t="shared" si="15"/>
        <v>2.85E-13</v>
      </c>
      <c r="B285" s="36">
        <f t="shared" si="13"/>
        <v>280</v>
      </c>
      <c r="C285" s="37"/>
      <c r="D285" s="37"/>
      <c r="E285" s="20"/>
      <c r="F285" s="1"/>
      <c r="G285" s="3"/>
      <c r="H285" s="7"/>
      <c r="I285" s="8"/>
      <c r="J285" s="3"/>
      <c r="K285" s="3"/>
      <c r="L285" s="1"/>
      <c r="M285" s="3"/>
      <c r="N285" s="10"/>
      <c r="O285" s="1"/>
      <c r="P285" s="1"/>
      <c r="Q285" s="1"/>
      <c r="R285" s="1"/>
      <c r="S285" s="1"/>
      <c r="T285" s="1"/>
      <c r="U285" s="1"/>
      <c r="V285" s="1"/>
      <c r="W285" s="32">
        <f t="shared" si="14"/>
        <v>2.85E-13</v>
      </c>
      <c r="X285" s="38"/>
      <c r="Y285" s="38"/>
      <c r="Z285" s="38"/>
      <c r="AA285" s="38"/>
      <c r="AB285" s="38"/>
    </row>
    <row r="286" spans="1:28" s="39" customFormat="1" ht="60" customHeight="1" x14ac:dyDescent="0.2">
      <c r="A286" s="34">
        <f t="shared" si="15"/>
        <v>2.8599999999999999E-13</v>
      </c>
      <c r="B286" s="36">
        <f t="shared" si="13"/>
        <v>281</v>
      </c>
      <c r="C286" s="37"/>
      <c r="D286" s="37"/>
      <c r="E286" s="20"/>
      <c r="F286" s="1"/>
      <c r="G286" s="3"/>
      <c r="H286" s="7"/>
      <c r="I286" s="8"/>
      <c r="J286" s="3"/>
      <c r="K286" s="3"/>
      <c r="L286" s="1"/>
      <c r="M286" s="3"/>
      <c r="N286" s="10"/>
      <c r="O286" s="1"/>
      <c r="P286" s="1"/>
      <c r="Q286" s="1"/>
      <c r="R286" s="1"/>
      <c r="S286" s="1"/>
      <c r="T286" s="1"/>
      <c r="U286" s="1"/>
      <c r="V286" s="1"/>
      <c r="W286" s="32">
        <f t="shared" si="14"/>
        <v>2.8599999999999999E-13</v>
      </c>
      <c r="X286" s="38"/>
      <c r="Y286" s="38"/>
      <c r="Z286" s="38"/>
      <c r="AA286" s="38"/>
      <c r="AB286" s="38"/>
    </row>
    <row r="287" spans="1:28" s="39" customFormat="1" ht="60" customHeight="1" x14ac:dyDescent="0.2">
      <c r="A287" s="34">
        <f t="shared" si="15"/>
        <v>2.8699999999999999E-13</v>
      </c>
      <c r="B287" s="36">
        <f t="shared" si="13"/>
        <v>282</v>
      </c>
      <c r="C287" s="37"/>
      <c r="D287" s="37"/>
      <c r="E287" s="20"/>
      <c r="F287" s="1"/>
      <c r="G287" s="3"/>
      <c r="H287" s="7"/>
      <c r="I287" s="8"/>
      <c r="J287" s="3"/>
      <c r="K287" s="3"/>
      <c r="L287" s="1"/>
      <c r="M287" s="3"/>
      <c r="N287" s="10"/>
      <c r="O287" s="1"/>
      <c r="P287" s="1"/>
      <c r="Q287" s="1"/>
      <c r="R287" s="1"/>
      <c r="S287" s="1"/>
      <c r="T287" s="1"/>
      <c r="U287" s="1"/>
      <c r="V287" s="1"/>
      <c r="W287" s="32">
        <f t="shared" si="14"/>
        <v>2.8699999999999999E-13</v>
      </c>
      <c r="X287" s="38"/>
      <c r="Y287" s="38"/>
      <c r="Z287" s="38"/>
      <c r="AA287" s="38"/>
      <c r="AB287" s="38"/>
    </row>
    <row r="288" spans="1:28" s="39" customFormat="1" ht="60" customHeight="1" x14ac:dyDescent="0.2">
      <c r="A288" s="34">
        <f t="shared" si="15"/>
        <v>2.8799999999999998E-13</v>
      </c>
      <c r="B288" s="36">
        <f t="shared" si="13"/>
        <v>283</v>
      </c>
      <c r="C288" s="37"/>
      <c r="D288" s="37"/>
      <c r="E288" s="20"/>
      <c r="F288" s="1"/>
      <c r="G288" s="3"/>
      <c r="H288" s="7"/>
      <c r="I288" s="8"/>
      <c r="J288" s="3"/>
      <c r="K288" s="3"/>
      <c r="L288" s="1"/>
      <c r="M288" s="3"/>
      <c r="N288" s="10"/>
      <c r="O288" s="1"/>
      <c r="P288" s="1"/>
      <c r="Q288" s="1"/>
      <c r="R288" s="1"/>
      <c r="S288" s="1"/>
      <c r="T288" s="1"/>
      <c r="U288" s="1"/>
      <c r="V288" s="1"/>
      <c r="W288" s="32">
        <f t="shared" si="14"/>
        <v>2.8799999999999998E-13</v>
      </c>
      <c r="X288" s="38"/>
      <c r="Y288" s="38"/>
      <c r="Z288" s="38"/>
      <c r="AA288" s="38"/>
      <c r="AB288" s="38"/>
    </row>
    <row r="289" spans="1:28" s="39" customFormat="1" ht="60" customHeight="1" x14ac:dyDescent="0.2">
      <c r="A289" s="34">
        <f t="shared" si="15"/>
        <v>2.8899999999999998E-13</v>
      </c>
      <c r="B289" s="36">
        <f t="shared" si="13"/>
        <v>284</v>
      </c>
      <c r="C289" s="37"/>
      <c r="D289" s="37"/>
      <c r="E289" s="20"/>
      <c r="F289" s="1"/>
      <c r="G289" s="3"/>
      <c r="H289" s="7"/>
      <c r="I289" s="8"/>
      <c r="J289" s="3"/>
      <c r="K289" s="3"/>
      <c r="L289" s="1"/>
      <c r="M289" s="3"/>
      <c r="N289" s="10"/>
      <c r="O289" s="1"/>
      <c r="P289" s="1"/>
      <c r="Q289" s="1"/>
      <c r="R289" s="1"/>
      <c r="S289" s="1"/>
      <c r="T289" s="1"/>
      <c r="U289" s="1"/>
      <c r="V289" s="1"/>
      <c r="W289" s="32">
        <f t="shared" si="14"/>
        <v>2.8899999999999998E-13</v>
      </c>
      <c r="X289" s="38"/>
      <c r="Y289" s="38"/>
      <c r="Z289" s="38"/>
      <c r="AA289" s="38"/>
      <c r="AB289" s="38"/>
    </row>
    <row r="290" spans="1:28" s="39" customFormat="1" ht="60" customHeight="1" x14ac:dyDescent="0.2">
      <c r="A290" s="34">
        <f t="shared" si="15"/>
        <v>2.8999999999999998E-13</v>
      </c>
      <c r="B290" s="36">
        <f t="shared" si="13"/>
        <v>285</v>
      </c>
      <c r="C290" s="37"/>
      <c r="D290" s="37"/>
      <c r="E290" s="20"/>
      <c r="F290" s="1"/>
      <c r="G290" s="3"/>
      <c r="H290" s="7"/>
      <c r="I290" s="8"/>
      <c r="J290" s="3"/>
      <c r="K290" s="3"/>
      <c r="L290" s="1"/>
      <c r="M290" s="3"/>
      <c r="N290" s="10"/>
      <c r="O290" s="1"/>
      <c r="P290" s="1"/>
      <c r="Q290" s="1"/>
      <c r="R290" s="1"/>
      <c r="S290" s="1"/>
      <c r="T290" s="1"/>
      <c r="U290" s="1"/>
      <c r="V290" s="1"/>
      <c r="W290" s="32">
        <f t="shared" si="14"/>
        <v>2.8999999999999998E-13</v>
      </c>
      <c r="X290" s="38"/>
      <c r="Y290" s="38"/>
      <c r="Z290" s="38"/>
      <c r="AA290" s="38"/>
      <c r="AB290" s="38"/>
    </row>
    <row r="291" spans="1:28" s="39" customFormat="1" ht="60" customHeight="1" x14ac:dyDescent="0.2">
      <c r="A291" s="34">
        <f t="shared" si="15"/>
        <v>2.9100000000000002E-13</v>
      </c>
      <c r="B291" s="36">
        <f t="shared" si="13"/>
        <v>286</v>
      </c>
      <c r="C291" s="37"/>
      <c r="D291" s="37"/>
      <c r="E291" s="20"/>
      <c r="F291" s="1"/>
      <c r="G291" s="3"/>
      <c r="H291" s="7"/>
      <c r="I291" s="8"/>
      <c r="J291" s="3"/>
      <c r="K291" s="3"/>
      <c r="L291" s="1"/>
      <c r="M291" s="3"/>
      <c r="N291" s="10"/>
      <c r="O291" s="1"/>
      <c r="P291" s="1"/>
      <c r="Q291" s="1"/>
      <c r="R291" s="1"/>
      <c r="S291" s="1"/>
      <c r="T291" s="1"/>
      <c r="U291" s="1"/>
      <c r="V291" s="1"/>
      <c r="W291" s="32">
        <f t="shared" si="14"/>
        <v>2.9100000000000002E-13</v>
      </c>
      <c r="X291" s="38"/>
      <c r="Y291" s="38"/>
      <c r="Z291" s="38"/>
      <c r="AA291" s="38"/>
      <c r="AB291" s="38"/>
    </row>
    <row r="292" spans="1:28" s="39" customFormat="1" ht="60" customHeight="1" x14ac:dyDescent="0.2">
      <c r="A292" s="34">
        <f t="shared" si="15"/>
        <v>2.9200000000000002E-13</v>
      </c>
      <c r="B292" s="36">
        <f t="shared" si="13"/>
        <v>287</v>
      </c>
      <c r="C292" s="37"/>
      <c r="D292" s="37"/>
      <c r="E292" s="20"/>
      <c r="F292" s="1"/>
      <c r="G292" s="3"/>
      <c r="H292" s="7"/>
      <c r="I292" s="8"/>
      <c r="J292" s="3"/>
      <c r="K292" s="3"/>
      <c r="L292" s="1"/>
      <c r="M292" s="3"/>
      <c r="N292" s="10"/>
      <c r="O292" s="1"/>
      <c r="P292" s="1"/>
      <c r="Q292" s="1"/>
      <c r="R292" s="1"/>
      <c r="S292" s="1"/>
      <c r="T292" s="1"/>
      <c r="U292" s="1"/>
      <c r="V292" s="1"/>
      <c r="W292" s="32">
        <f t="shared" si="14"/>
        <v>2.9200000000000002E-13</v>
      </c>
      <c r="X292" s="38"/>
      <c r="Y292" s="38"/>
      <c r="Z292" s="38"/>
      <c r="AA292" s="38"/>
      <c r="AB292" s="38"/>
    </row>
    <row r="293" spans="1:28" s="39" customFormat="1" ht="60" customHeight="1" x14ac:dyDescent="0.2">
      <c r="A293" s="34">
        <f t="shared" si="15"/>
        <v>2.9300000000000001E-13</v>
      </c>
      <c r="B293" s="36">
        <f t="shared" si="13"/>
        <v>288</v>
      </c>
      <c r="C293" s="37"/>
      <c r="D293" s="37"/>
      <c r="E293" s="20"/>
      <c r="F293" s="1"/>
      <c r="G293" s="3"/>
      <c r="H293" s="7"/>
      <c r="I293" s="8"/>
      <c r="J293" s="3"/>
      <c r="K293" s="3"/>
      <c r="L293" s="1"/>
      <c r="M293" s="3"/>
      <c r="N293" s="10"/>
      <c r="O293" s="1"/>
      <c r="P293" s="1"/>
      <c r="Q293" s="1"/>
      <c r="R293" s="1"/>
      <c r="S293" s="1"/>
      <c r="T293" s="1"/>
      <c r="U293" s="1"/>
      <c r="V293" s="1"/>
      <c r="W293" s="32">
        <f t="shared" si="14"/>
        <v>2.9300000000000001E-13</v>
      </c>
      <c r="X293" s="38"/>
      <c r="Y293" s="38"/>
      <c r="Z293" s="38"/>
      <c r="AA293" s="38"/>
      <c r="AB293" s="38"/>
    </row>
    <row r="294" spans="1:28" s="39" customFormat="1" ht="60" customHeight="1" x14ac:dyDescent="0.2">
      <c r="A294" s="34">
        <f t="shared" si="15"/>
        <v>2.9400000000000001E-13</v>
      </c>
      <c r="B294" s="36">
        <f t="shared" si="13"/>
        <v>289</v>
      </c>
      <c r="C294" s="37"/>
      <c r="D294" s="37"/>
      <c r="E294" s="20"/>
      <c r="F294" s="1"/>
      <c r="G294" s="3"/>
      <c r="H294" s="7"/>
      <c r="I294" s="8"/>
      <c r="J294" s="3"/>
      <c r="K294" s="3"/>
      <c r="L294" s="1"/>
      <c r="M294" s="3"/>
      <c r="N294" s="10"/>
      <c r="O294" s="1"/>
      <c r="P294" s="1"/>
      <c r="Q294" s="1"/>
      <c r="R294" s="1"/>
      <c r="S294" s="1"/>
      <c r="T294" s="1"/>
      <c r="U294" s="1"/>
      <c r="V294" s="1"/>
      <c r="W294" s="32">
        <f t="shared" si="14"/>
        <v>2.9400000000000001E-13</v>
      </c>
      <c r="X294" s="38"/>
      <c r="Y294" s="38"/>
      <c r="Z294" s="38"/>
      <c r="AA294" s="38"/>
      <c r="AB294" s="38"/>
    </row>
    <row r="295" spans="1:28" s="39" customFormat="1" ht="60" customHeight="1" x14ac:dyDescent="0.2">
      <c r="A295" s="34">
        <f t="shared" si="15"/>
        <v>2.9500000000000001E-13</v>
      </c>
      <c r="B295" s="36">
        <f t="shared" si="13"/>
        <v>290</v>
      </c>
      <c r="C295" s="37"/>
      <c r="D295" s="37"/>
      <c r="E295" s="20"/>
      <c r="F295" s="1"/>
      <c r="G295" s="3"/>
      <c r="H295" s="7"/>
      <c r="I295" s="8"/>
      <c r="J295" s="3"/>
      <c r="K295" s="3"/>
      <c r="L295" s="1"/>
      <c r="M295" s="3"/>
      <c r="N295" s="10"/>
      <c r="O295" s="1"/>
      <c r="P295" s="1"/>
      <c r="Q295" s="1"/>
      <c r="R295" s="1"/>
      <c r="S295" s="1"/>
      <c r="T295" s="1"/>
      <c r="U295" s="1"/>
      <c r="V295" s="1"/>
      <c r="W295" s="32">
        <f t="shared" si="14"/>
        <v>2.9500000000000001E-13</v>
      </c>
      <c r="X295" s="38"/>
      <c r="Y295" s="38"/>
      <c r="Z295" s="38"/>
      <c r="AA295" s="38"/>
      <c r="AB295" s="38"/>
    </row>
    <row r="296" spans="1:28" s="39" customFormat="1" ht="60" customHeight="1" x14ac:dyDescent="0.2">
      <c r="A296" s="34">
        <f t="shared" si="15"/>
        <v>2.96E-13</v>
      </c>
      <c r="B296" s="36">
        <f t="shared" si="13"/>
        <v>291</v>
      </c>
      <c r="C296" s="37"/>
      <c r="D296" s="37"/>
      <c r="E296" s="20"/>
      <c r="F296" s="1"/>
      <c r="G296" s="3"/>
      <c r="H296" s="7"/>
      <c r="I296" s="8"/>
      <c r="J296" s="3"/>
      <c r="K296" s="3"/>
      <c r="L296" s="1"/>
      <c r="M296" s="3"/>
      <c r="N296" s="10"/>
      <c r="O296" s="1"/>
      <c r="P296" s="1"/>
      <c r="Q296" s="1"/>
      <c r="R296" s="1"/>
      <c r="S296" s="1"/>
      <c r="T296" s="1"/>
      <c r="U296" s="1"/>
      <c r="V296" s="1"/>
      <c r="W296" s="32">
        <f t="shared" si="14"/>
        <v>2.96E-13</v>
      </c>
      <c r="X296" s="38"/>
      <c r="Y296" s="38"/>
      <c r="Z296" s="38"/>
      <c r="AA296" s="38"/>
      <c r="AB296" s="38"/>
    </row>
    <row r="297" spans="1:28" s="39" customFormat="1" ht="60" customHeight="1" x14ac:dyDescent="0.2">
      <c r="A297" s="34">
        <f t="shared" si="15"/>
        <v>2.97E-13</v>
      </c>
      <c r="B297" s="36">
        <f t="shared" si="13"/>
        <v>292</v>
      </c>
      <c r="C297" s="37"/>
      <c r="D297" s="37"/>
      <c r="E297" s="20"/>
      <c r="F297" s="1"/>
      <c r="G297" s="3"/>
      <c r="H297" s="7"/>
      <c r="I297" s="8"/>
      <c r="J297" s="3"/>
      <c r="K297" s="3"/>
      <c r="L297" s="1"/>
      <c r="M297" s="3"/>
      <c r="N297" s="10"/>
      <c r="O297" s="1"/>
      <c r="P297" s="1"/>
      <c r="Q297" s="1"/>
      <c r="R297" s="1"/>
      <c r="S297" s="1"/>
      <c r="T297" s="1"/>
      <c r="U297" s="1"/>
      <c r="V297" s="1"/>
      <c r="W297" s="32">
        <f t="shared" si="14"/>
        <v>2.97E-13</v>
      </c>
      <c r="X297" s="38"/>
      <c r="Y297" s="38"/>
      <c r="Z297" s="38"/>
      <c r="AA297" s="38"/>
      <c r="AB297" s="38"/>
    </row>
    <row r="298" spans="1:28" s="39" customFormat="1" ht="60" customHeight="1" x14ac:dyDescent="0.2">
      <c r="A298" s="34">
        <f t="shared" si="15"/>
        <v>2.9799999999999999E-13</v>
      </c>
      <c r="B298" s="36">
        <f t="shared" si="13"/>
        <v>293</v>
      </c>
      <c r="C298" s="37"/>
      <c r="D298" s="37"/>
      <c r="E298" s="20"/>
      <c r="F298" s="1"/>
      <c r="G298" s="3"/>
      <c r="H298" s="7"/>
      <c r="I298" s="8"/>
      <c r="J298" s="3"/>
      <c r="K298" s="3"/>
      <c r="L298" s="1"/>
      <c r="M298" s="3"/>
      <c r="N298" s="10"/>
      <c r="O298" s="1"/>
      <c r="P298" s="1"/>
      <c r="Q298" s="1"/>
      <c r="R298" s="1"/>
      <c r="S298" s="1"/>
      <c r="T298" s="1"/>
      <c r="U298" s="1"/>
      <c r="V298" s="1"/>
      <c r="W298" s="32">
        <f t="shared" si="14"/>
        <v>2.9799999999999999E-13</v>
      </c>
      <c r="X298" s="38"/>
      <c r="Y298" s="38"/>
      <c r="Z298" s="38"/>
      <c r="AA298" s="38"/>
      <c r="AB298" s="38"/>
    </row>
    <row r="299" spans="1:28" s="39" customFormat="1" ht="60" customHeight="1" x14ac:dyDescent="0.2">
      <c r="A299" s="34">
        <f t="shared" si="15"/>
        <v>2.9899999999999999E-13</v>
      </c>
      <c r="B299" s="36">
        <f t="shared" si="13"/>
        <v>294</v>
      </c>
      <c r="C299" s="37"/>
      <c r="D299" s="37"/>
      <c r="E299" s="20"/>
      <c r="F299" s="1"/>
      <c r="G299" s="3"/>
      <c r="H299" s="7"/>
      <c r="I299" s="8"/>
      <c r="J299" s="3"/>
      <c r="K299" s="3"/>
      <c r="L299" s="1"/>
      <c r="M299" s="3"/>
      <c r="N299" s="10"/>
      <c r="O299" s="1"/>
      <c r="P299" s="1"/>
      <c r="Q299" s="1"/>
      <c r="R299" s="1"/>
      <c r="S299" s="1"/>
      <c r="T299" s="1"/>
      <c r="U299" s="1"/>
      <c r="V299" s="1"/>
      <c r="W299" s="32">
        <f t="shared" si="14"/>
        <v>2.9899999999999999E-13</v>
      </c>
      <c r="X299" s="38"/>
      <c r="Y299" s="38"/>
      <c r="Z299" s="38"/>
      <c r="AA299" s="38"/>
      <c r="AB299" s="38"/>
    </row>
    <row r="300" spans="1:28" s="39" customFormat="1" ht="60" customHeight="1" x14ac:dyDescent="0.2">
      <c r="A300" s="34">
        <f t="shared" si="15"/>
        <v>2.9999999999999998E-13</v>
      </c>
      <c r="B300" s="36">
        <f t="shared" si="13"/>
        <v>295</v>
      </c>
      <c r="C300" s="37"/>
      <c r="D300" s="37"/>
      <c r="E300" s="20"/>
      <c r="F300" s="1"/>
      <c r="G300" s="3"/>
      <c r="H300" s="7"/>
      <c r="I300" s="8"/>
      <c r="J300" s="3"/>
      <c r="K300" s="3"/>
      <c r="L300" s="1"/>
      <c r="M300" s="3"/>
      <c r="N300" s="10"/>
      <c r="O300" s="1"/>
      <c r="P300" s="1"/>
      <c r="Q300" s="1"/>
      <c r="R300" s="1"/>
      <c r="S300" s="1"/>
      <c r="T300" s="1"/>
      <c r="U300" s="1"/>
      <c r="V300" s="1"/>
      <c r="W300" s="32">
        <f t="shared" si="14"/>
        <v>2.9999999999999998E-13</v>
      </c>
      <c r="X300" s="38"/>
      <c r="Y300" s="38"/>
      <c r="Z300" s="38"/>
      <c r="AA300" s="38"/>
      <c r="AB300" s="38"/>
    </row>
    <row r="301" spans="1:28" s="39" customFormat="1" ht="60" customHeight="1" x14ac:dyDescent="0.2">
      <c r="A301" s="34">
        <f t="shared" si="15"/>
        <v>3.0099999999999998E-13</v>
      </c>
      <c r="B301" s="36">
        <f t="shared" si="13"/>
        <v>296</v>
      </c>
      <c r="C301" s="37"/>
      <c r="D301" s="37"/>
      <c r="E301" s="20"/>
      <c r="F301" s="1"/>
      <c r="G301" s="3"/>
      <c r="H301" s="7"/>
      <c r="I301" s="8"/>
      <c r="J301" s="3"/>
      <c r="K301" s="3"/>
      <c r="L301" s="1"/>
      <c r="M301" s="3"/>
      <c r="N301" s="10"/>
      <c r="O301" s="1"/>
      <c r="P301" s="1"/>
      <c r="Q301" s="1"/>
      <c r="R301" s="1"/>
      <c r="S301" s="1"/>
      <c r="T301" s="1"/>
      <c r="U301" s="1"/>
      <c r="V301" s="1"/>
      <c r="W301" s="32">
        <f t="shared" si="14"/>
        <v>3.0099999999999998E-13</v>
      </c>
      <c r="X301" s="38"/>
      <c r="Y301" s="38"/>
      <c r="Z301" s="38"/>
      <c r="AA301" s="38"/>
      <c r="AB301" s="38"/>
    </row>
    <row r="302" spans="1:28" s="39" customFormat="1" ht="60" customHeight="1" x14ac:dyDescent="0.2">
      <c r="A302" s="34">
        <f t="shared" si="15"/>
        <v>3.0199999999999998E-13</v>
      </c>
      <c r="B302" s="36">
        <f t="shared" si="13"/>
        <v>297</v>
      </c>
      <c r="C302" s="37"/>
      <c r="D302" s="37"/>
      <c r="E302" s="20"/>
      <c r="F302" s="1"/>
      <c r="G302" s="3"/>
      <c r="H302" s="7"/>
      <c r="I302" s="8"/>
      <c r="J302" s="3"/>
      <c r="K302" s="3"/>
      <c r="L302" s="1"/>
      <c r="M302" s="3"/>
      <c r="N302" s="10"/>
      <c r="O302" s="1"/>
      <c r="P302" s="1"/>
      <c r="Q302" s="1"/>
      <c r="R302" s="1"/>
      <c r="S302" s="1"/>
      <c r="T302" s="1"/>
      <c r="U302" s="1"/>
      <c r="V302" s="1"/>
      <c r="W302" s="32">
        <f t="shared" si="14"/>
        <v>3.0199999999999998E-13</v>
      </c>
      <c r="X302" s="38"/>
      <c r="Y302" s="38"/>
      <c r="Z302" s="38"/>
      <c r="AA302" s="38"/>
      <c r="AB302" s="38"/>
    </row>
    <row r="303" spans="1:28" s="39" customFormat="1" ht="60" customHeight="1" x14ac:dyDescent="0.2">
      <c r="A303" s="34">
        <f t="shared" si="15"/>
        <v>3.0300000000000002E-13</v>
      </c>
      <c r="B303" s="36">
        <f t="shared" si="13"/>
        <v>298</v>
      </c>
      <c r="C303" s="37"/>
      <c r="D303" s="37"/>
      <c r="E303" s="20"/>
      <c r="F303" s="1"/>
      <c r="G303" s="3"/>
      <c r="H303" s="7"/>
      <c r="I303" s="8"/>
      <c r="J303" s="3"/>
      <c r="K303" s="3"/>
      <c r="L303" s="1"/>
      <c r="M303" s="3"/>
      <c r="N303" s="10"/>
      <c r="O303" s="1"/>
      <c r="P303" s="1"/>
      <c r="Q303" s="1"/>
      <c r="R303" s="1"/>
      <c r="S303" s="1"/>
      <c r="T303" s="1"/>
      <c r="U303" s="1"/>
      <c r="V303" s="1"/>
      <c r="W303" s="32">
        <f t="shared" si="14"/>
        <v>3.0300000000000002E-13</v>
      </c>
      <c r="X303" s="38"/>
      <c r="Y303" s="38"/>
      <c r="Z303" s="38"/>
      <c r="AA303" s="38"/>
      <c r="AB303" s="38"/>
    </row>
    <row r="304" spans="1:28" s="39" customFormat="1" ht="60" customHeight="1" x14ac:dyDescent="0.2">
      <c r="A304" s="34">
        <f t="shared" si="15"/>
        <v>3.0400000000000002E-13</v>
      </c>
      <c r="B304" s="36">
        <f t="shared" si="13"/>
        <v>299</v>
      </c>
      <c r="C304" s="37"/>
      <c r="D304" s="37"/>
      <c r="E304" s="20"/>
      <c r="F304" s="1"/>
      <c r="G304" s="3"/>
      <c r="H304" s="7"/>
      <c r="I304" s="8"/>
      <c r="J304" s="3"/>
      <c r="K304" s="3"/>
      <c r="L304" s="1"/>
      <c r="M304" s="3"/>
      <c r="N304" s="10"/>
      <c r="O304" s="1"/>
      <c r="P304" s="1"/>
      <c r="Q304" s="1"/>
      <c r="R304" s="1"/>
      <c r="S304" s="1"/>
      <c r="T304" s="1"/>
      <c r="U304" s="1"/>
      <c r="V304" s="1"/>
      <c r="W304" s="32">
        <f t="shared" si="14"/>
        <v>3.0400000000000002E-13</v>
      </c>
      <c r="X304" s="38"/>
      <c r="Y304" s="38"/>
      <c r="Z304" s="38"/>
      <c r="AA304" s="38"/>
      <c r="AB304" s="38"/>
    </row>
    <row r="305" spans="1:28" s="39" customFormat="1" ht="60" customHeight="1" x14ac:dyDescent="0.2">
      <c r="A305" s="34">
        <f t="shared" si="15"/>
        <v>3.0500000000000001E-13</v>
      </c>
      <c r="B305" s="36">
        <f t="shared" si="13"/>
        <v>300</v>
      </c>
      <c r="C305" s="37"/>
      <c r="D305" s="37"/>
      <c r="E305" s="20"/>
      <c r="F305" s="1"/>
      <c r="G305" s="3"/>
      <c r="H305" s="7"/>
      <c r="I305" s="8"/>
      <c r="J305" s="3"/>
      <c r="K305" s="3"/>
      <c r="L305" s="1"/>
      <c r="M305" s="3"/>
      <c r="N305" s="10"/>
      <c r="O305" s="1"/>
      <c r="P305" s="1"/>
      <c r="Q305" s="1"/>
      <c r="R305" s="1"/>
      <c r="S305" s="1"/>
      <c r="T305" s="1"/>
      <c r="U305" s="1"/>
      <c r="V305" s="1"/>
      <c r="W305" s="32">
        <f t="shared" si="14"/>
        <v>3.0500000000000001E-13</v>
      </c>
      <c r="X305" s="38"/>
      <c r="Y305" s="38"/>
      <c r="Z305" s="38"/>
      <c r="AA305" s="38"/>
      <c r="AB305" s="38"/>
    </row>
    <row r="306" spans="1:28" s="39" customFormat="1" ht="60" customHeight="1" x14ac:dyDescent="0.2">
      <c r="A306" s="34">
        <f t="shared" si="15"/>
        <v>3.0600000000000001E-13</v>
      </c>
      <c r="B306" s="36">
        <f t="shared" si="13"/>
        <v>301</v>
      </c>
      <c r="C306" s="37"/>
      <c r="D306" s="37"/>
      <c r="E306" s="20"/>
      <c r="F306" s="1"/>
      <c r="G306" s="3"/>
      <c r="H306" s="7"/>
      <c r="I306" s="8"/>
      <c r="J306" s="3"/>
      <c r="K306" s="3"/>
      <c r="L306" s="1"/>
      <c r="M306" s="3"/>
      <c r="N306" s="10"/>
      <c r="O306" s="1"/>
      <c r="P306" s="1"/>
      <c r="Q306" s="1"/>
      <c r="R306" s="1"/>
      <c r="S306" s="1"/>
      <c r="T306" s="1"/>
      <c r="U306" s="1"/>
      <c r="V306" s="1"/>
      <c r="W306" s="32">
        <f t="shared" si="14"/>
        <v>3.0600000000000001E-13</v>
      </c>
      <c r="X306" s="38"/>
      <c r="Y306" s="38"/>
      <c r="Z306" s="38"/>
      <c r="AA306" s="38"/>
      <c r="AB306" s="38"/>
    </row>
    <row r="307" spans="1:28" s="39" customFormat="1" ht="60" customHeight="1" x14ac:dyDescent="0.2">
      <c r="A307" s="34">
        <f t="shared" si="15"/>
        <v>3.07E-13</v>
      </c>
      <c r="B307" s="36">
        <f t="shared" si="13"/>
        <v>302</v>
      </c>
      <c r="C307" s="37"/>
      <c r="D307" s="37"/>
      <c r="E307" s="20"/>
      <c r="F307" s="1"/>
      <c r="G307" s="3"/>
      <c r="H307" s="7"/>
      <c r="I307" s="8"/>
      <c r="J307" s="3"/>
      <c r="K307" s="3"/>
      <c r="L307" s="1"/>
      <c r="M307" s="3"/>
      <c r="N307" s="10"/>
      <c r="O307" s="1"/>
      <c r="P307" s="1"/>
      <c r="Q307" s="1"/>
      <c r="R307" s="1"/>
      <c r="S307" s="1"/>
      <c r="T307" s="1"/>
      <c r="U307" s="1"/>
      <c r="V307" s="1"/>
      <c r="W307" s="32">
        <f t="shared" si="14"/>
        <v>3.07E-13</v>
      </c>
      <c r="X307" s="38"/>
      <c r="Y307" s="38"/>
      <c r="Z307" s="38"/>
      <c r="AA307" s="38"/>
      <c r="AB307" s="38"/>
    </row>
    <row r="308" spans="1:28" s="39" customFormat="1" ht="60" customHeight="1" x14ac:dyDescent="0.2">
      <c r="A308" s="34">
        <f t="shared" si="15"/>
        <v>3.08E-13</v>
      </c>
      <c r="B308" s="36">
        <f t="shared" si="13"/>
        <v>303</v>
      </c>
      <c r="C308" s="37"/>
      <c r="D308" s="37"/>
      <c r="E308" s="20"/>
      <c r="F308" s="1"/>
      <c r="G308" s="3"/>
      <c r="H308" s="7"/>
      <c r="I308" s="8"/>
      <c r="J308" s="3"/>
      <c r="K308" s="3"/>
      <c r="L308" s="1"/>
      <c r="M308" s="3"/>
      <c r="N308" s="10"/>
      <c r="O308" s="1"/>
      <c r="P308" s="1"/>
      <c r="Q308" s="1"/>
      <c r="R308" s="1"/>
      <c r="S308" s="1"/>
      <c r="T308" s="1"/>
      <c r="U308" s="1"/>
      <c r="V308" s="1"/>
      <c r="W308" s="32">
        <f t="shared" si="14"/>
        <v>3.08E-13</v>
      </c>
      <c r="X308" s="38"/>
      <c r="Y308" s="38"/>
      <c r="Z308" s="38"/>
      <c r="AA308" s="38"/>
      <c r="AB308" s="38"/>
    </row>
    <row r="309" spans="1:28" s="39" customFormat="1" ht="60" customHeight="1" x14ac:dyDescent="0.2">
      <c r="A309" s="34">
        <f t="shared" si="15"/>
        <v>3.09E-13</v>
      </c>
      <c r="B309" s="36">
        <f t="shared" si="13"/>
        <v>304</v>
      </c>
      <c r="C309" s="37"/>
      <c r="D309" s="37"/>
      <c r="E309" s="20"/>
      <c r="F309" s="1"/>
      <c r="G309" s="3"/>
      <c r="H309" s="7"/>
      <c r="I309" s="8"/>
      <c r="J309" s="3"/>
      <c r="K309" s="3"/>
      <c r="L309" s="1"/>
      <c r="M309" s="3"/>
      <c r="N309" s="10"/>
      <c r="O309" s="1"/>
      <c r="P309" s="1"/>
      <c r="Q309" s="1"/>
      <c r="R309" s="1"/>
      <c r="S309" s="1"/>
      <c r="T309" s="1"/>
      <c r="U309" s="1"/>
      <c r="V309" s="1"/>
      <c r="W309" s="32">
        <f t="shared" si="14"/>
        <v>3.09E-13</v>
      </c>
      <c r="X309" s="38"/>
      <c r="Y309" s="38"/>
      <c r="Z309" s="38"/>
      <c r="AA309" s="38"/>
      <c r="AB309" s="38"/>
    </row>
    <row r="310" spans="1:28" s="39" customFormat="1" ht="60" customHeight="1" x14ac:dyDescent="0.2">
      <c r="A310" s="34">
        <f t="shared" si="15"/>
        <v>3.0999999999999999E-13</v>
      </c>
      <c r="B310" s="36">
        <f t="shared" si="13"/>
        <v>305</v>
      </c>
      <c r="C310" s="37"/>
      <c r="D310" s="37"/>
      <c r="E310" s="20"/>
      <c r="F310" s="1"/>
      <c r="G310" s="3"/>
      <c r="H310" s="7"/>
      <c r="I310" s="8"/>
      <c r="J310" s="3"/>
      <c r="K310" s="3"/>
      <c r="L310" s="1"/>
      <c r="M310" s="3"/>
      <c r="N310" s="10"/>
      <c r="O310" s="1"/>
      <c r="P310" s="1"/>
      <c r="Q310" s="1"/>
      <c r="R310" s="1"/>
      <c r="S310" s="1"/>
      <c r="T310" s="1"/>
      <c r="U310" s="1"/>
      <c r="V310" s="1"/>
      <c r="W310" s="32">
        <f t="shared" si="14"/>
        <v>3.0999999999999999E-13</v>
      </c>
      <c r="X310" s="38"/>
      <c r="Y310" s="38"/>
      <c r="Z310" s="38"/>
      <c r="AA310" s="38"/>
      <c r="AB310" s="38"/>
    </row>
    <row r="311" spans="1:28" s="39" customFormat="1" ht="60" customHeight="1" x14ac:dyDescent="0.2">
      <c r="A311" s="34">
        <f t="shared" si="15"/>
        <v>3.1099999999999999E-13</v>
      </c>
      <c r="B311" s="36">
        <f t="shared" si="13"/>
        <v>306</v>
      </c>
      <c r="C311" s="37"/>
      <c r="D311" s="37"/>
      <c r="E311" s="20"/>
      <c r="F311" s="1"/>
      <c r="G311" s="3"/>
      <c r="H311" s="7"/>
      <c r="I311" s="8"/>
      <c r="J311" s="3"/>
      <c r="K311" s="3"/>
      <c r="L311" s="1"/>
      <c r="M311" s="3"/>
      <c r="N311" s="10"/>
      <c r="O311" s="1"/>
      <c r="P311" s="1"/>
      <c r="Q311" s="1"/>
      <c r="R311" s="1"/>
      <c r="S311" s="1"/>
      <c r="T311" s="1"/>
      <c r="U311" s="1"/>
      <c r="V311" s="1"/>
      <c r="W311" s="32">
        <f t="shared" si="14"/>
        <v>3.1099999999999999E-13</v>
      </c>
      <c r="X311" s="38"/>
      <c r="Y311" s="38"/>
      <c r="Z311" s="38"/>
      <c r="AA311" s="38"/>
      <c r="AB311" s="38"/>
    </row>
    <row r="312" spans="1:28" s="39" customFormat="1" ht="60" customHeight="1" x14ac:dyDescent="0.2">
      <c r="A312" s="34">
        <f t="shared" si="15"/>
        <v>3.1199999999999998E-13</v>
      </c>
      <c r="B312" s="36">
        <f t="shared" si="13"/>
        <v>307</v>
      </c>
      <c r="C312" s="37"/>
      <c r="D312" s="37"/>
      <c r="E312" s="20"/>
      <c r="F312" s="1"/>
      <c r="G312" s="3"/>
      <c r="H312" s="7"/>
      <c r="I312" s="8"/>
      <c r="J312" s="3"/>
      <c r="K312" s="3"/>
      <c r="L312" s="1"/>
      <c r="M312" s="3"/>
      <c r="N312" s="10"/>
      <c r="O312" s="1"/>
      <c r="P312" s="1"/>
      <c r="Q312" s="1"/>
      <c r="R312" s="1"/>
      <c r="S312" s="1"/>
      <c r="T312" s="1"/>
      <c r="U312" s="1"/>
      <c r="V312" s="1"/>
      <c r="W312" s="32">
        <f t="shared" si="14"/>
        <v>3.1199999999999998E-13</v>
      </c>
      <c r="X312" s="38"/>
      <c r="Y312" s="38"/>
      <c r="Z312" s="38"/>
      <c r="AA312" s="38"/>
      <c r="AB312" s="38"/>
    </row>
    <row r="313" spans="1:28" s="39" customFormat="1" ht="60" customHeight="1" x14ac:dyDescent="0.2">
      <c r="A313" s="34">
        <f t="shared" si="15"/>
        <v>3.1299999999999998E-13</v>
      </c>
      <c r="B313" s="36">
        <f t="shared" si="13"/>
        <v>308</v>
      </c>
      <c r="C313" s="37"/>
      <c r="D313" s="37"/>
      <c r="E313" s="20"/>
      <c r="F313" s="1"/>
      <c r="G313" s="3"/>
      <c r="H313" s="7"/>
      <c r="I313" s="8"/>
      <c r="J313" s="3"/>
      <c r="K313" s="3"/>
      <c r="L313" s="1"/>
      <c r="M313" s="3"/>
      <c r="N313" s="10"/>
      <c r="O313" s="1"/>
      <c r="P313" s="1"/>
      <c r="Q313" s="1"/>
      <c r="R313" s="1"/>
      <c r="S313" s="1"/>
      <c r="T313" s="1"/>
      <c r="U313" s="1"/>
      <c r="V313" s="1"/>
      <c r="W313" s="32">
        <f t="shared" si="14"/>
        <v>3.1299999999999998E-13</v>
      </c>
      <c r="X313" s="38"/>
      <c r="Y313" s="38"/>
      <c r="Z313" s="38"/>
      <c r="AA313" s="38"/>
      <c r="AB313" s="38"/>
    </row>
    <row r="314" spans="1:28" s="39" customFormat="1" ht="60" customHeight="1" x14ac:dyDescent="0.2">
      <c r="A314" s="34">
        <f t="shared" si="15"/>
        <v>3.1400000000000003E-13</v>
      </c>
      <c r="B314" s="36">
        <f t="shared" si="13"/>
        <v>309</v>
      </c>
      <c r="C314" s="37"/>
      <c r="D314" s="37"/>
      <c r="E314" s="20"/>
      <c r="F314" s="1"/>
      <c r="G314" s="3"/>
      <c r="H314" s="7"/>
      <c r="I314" s="8"/>
      <c r="J314" s="3"/>
      <c r="K314" s="3"/>
      <c r="L314" s="1"/>
      <c r="M314" s="3"/>
      <c r="N314" s="10"/>
      <c r="O314" s="1"/>
      <c r="P314" s="1"/>
      <c r="Q314" s="1"/>
      <c r="R314" s="1"/>
      <c r="S314" s="1"/>
      <c r="T314" s="1"/>
      <c r="U314" s="1"/>
      <c r="V314" s="1"/>
      <c r="W314" s="32">
        <f t="shared" si="14"/>
        <v>3.1400000000000003E-13</v>
      </c>
      <c r="X314" s="38"/>
      <c r="Y314" s="38"/>
      <c r="Z314" s="38"/>
      <c r="AA314" s="38"/>
      <c r="AB314" s="38"/>
    </row>
    <row r="315" spans="1:28" s="39" customFormat="1" ht="60" customHeight="1" x14ac:dyDescent="0.2">
      <c r="A315" s="34">
        <f t="shared" si="15"/>
        <v>3.1500000000000002E-13</v>
      </c>
      <c r="B315" s="36">
        <f t="shared" si="13"/>
        <v>310</v>
      </c>
      <c r="C315" s="37"/>
      <c r="D315" s="37"/>
      <c r="E315" s="20"/>
      <c r="F315" s="1"/>
      <c r="G315" s="3"/>
      <c r="H315" s="7"/>
      <c r="I315" s="8"/>
      <c r="J315" s="3"/>
      <c r="K315" s="3"/>
      <c r="L315" s="1"/>
      <c r="M315" s="3"/>
      <c r="N315" s="10"/>
      <c r="O315" s="1"/>
      <c r="P315" s="1"/>
      <c r="Q315" s="1"/>
      <c r="R315" s="1"/>
      <c r="S315" s="1"/>
      <c r="T315" s="1"/>
      <c r="U315" s="1"/>
      <c r="V315" s="1"/>
      <c r="W315" s="32">
        <f t="shared" si="14"/>
        <v>3.1500000000000002E-13</v>
      </c>
      <c r="X315" s="38"/>
      <c r="Y315" s="38"/>
      <c r="Z315" s="38"/>
      <c r="AA315" s="38"/>
      <c r="AB315" s="38"/>
    </row>
    <row r="316" spans="1:28" s="39" customFormat="1" ht="60" customHeight="1" x14ac:dyDescent="0.2">
      <c r="A316" s="34">
        <f t="shared" si="15"/>
        <v>3.1600000000000002E-13</v>
      </c>
      <c r="B316" s="36">
        <f t="shared" si="13"/>
        <v>311</v>
      </c>
      <c r="C316" s="37"/>
      <c r="D316" s="37"/>
      <c r="E316" s="20"/>
      <c r="F316" s="1"/>
      <c r="G316" s="3"/>
      <c r="H316" s="7"/>
      <c r="I316" s="8"/>
      <c r="J316" s="3"/>
      <c r="K316" s="3"/>
      <c r="L316" s="1"/>
      <c r="M316" s="3"/>
      <c r="N316" s="10"/>
      <c r="O316" s="1"/>
      <c r="P316" s="1"/>
      <c r="Q316" s="1"/>
      <c r="R316" s="1"/>
      <c r="S316" s="1"/>
      <c r="T316" s="1"/>
      <c r="U316" s="1"/>
      <c r="V316" s="1"/>
      <c r="W316" s="32">
        <f t="shared" si="14"/>
        <v>3.1600000000000002E-13</v>
      </c>
      <c r="X316" s="38"/>
      <c r="Y316" s="38"/>
      <c r="Z316" s="38"/>
      <c r="AA316" s="38"/>
      <c r="AB316" s="38"/>
    </row>
    <row r="317" spans="1:28" s="39" customFormat="1" ht="60" customHeight="1" x14ac:dyDescent="0.2">
      <c r="A317" s="34">
        <f t="shared" si="15"/>
        <v>3.1700000000000001E-13</v>
      </c>
      <c r="B317" s="36">
        <f t="shared" si="13"/>
        <v>312</v>
      </c>
      <c r="C317" s="37"/>
      <c r="D317" s="37"/>
      <c r="E317" s="20"/>
      <c r="F317" s="1"/>
      <c r="G317" s="3"/>
      <c r="H317" s="7"/>
      <c r="I317" s="8"/>
      <c r="J317" s="3"/>
      <c r="K317" s="3"/>
      <c r="L317" s="1"/>
      <c r="M317" s="3"/>
      <c r="N317" s="10"/>
      <c r="O317" s="1"/>
      <c r="P317" s="1"/>
      <c r="Q317" s="1"/>
      <c r="R317" s="1"/>
      <c r="S317" s="1"/>
      <c r="T317" s="1"/>
      <c r="U317" s="1"/>
      <c r="V317" s="1"/>
      <c r="W317" s="32">
        <f t="shared" si="14"/>
        <v>3.1700000000000001E-13</v>
      </c>
      <c r="X317" s="38"/>
      <c r="Y317" s="38"/>
      <c r="Z317" s="38"/>
      <c r="AA317" s="38"/>
      <c r="AB317" s="38"/>
    </row>
    <row r="318" spans="1:28" s="39" customFormat="1" ht="60" customHeight="1" x14ac:dyDescent="0.2">
      <c r="A318" s="34">
        <f t="shared" si="15"/>
        <v>3.1800000000000001E-13</v>
      </c>
      <c r="B318" s="36">
        <f t="shared" si="13"/>
        <v>313</v>
      </c>
      <c r="C318" s="37"/>
      <c r="D318" s="37"/>
      <c r="E318" s="20"/>
      <c r="F318" s="1"/>
      <c r="G318" s="3"/>
      <c r="H318" s="7"/>
      <c r="I318" s="8"/>
      <c r="J318" s="3"/>
      <c r="K318" s="3"/>
      <c r="L318" s="1"/>
      <c r="M318" s="3"/>
      <c r="N318" s="10"/>
      <c r="O318" s="1"/>
      <c r="P318" s="1"/>
      <c r="Q318" s="1"/>
      <c r="R318" s="1"/>
      <c r="S318" s="1"/>
      <c r="T318" s="1"/>
      <c r="U318" s="1"/>
      <c r="V318" s="1"/>
      <c r="W318" s="32">
        <f t="shared" si="14"/>
        <v>3.1800000000000001E-13</v>
      </c>
      <c r="X318" s="38"/>
      <c r="Y318" s="38"/>
      <c r="Z318" s="38"/>
      <c r="AA318" s="38"/>
      <c r="AB318" s="38"/>
    </row>
    <row r="319" spans="1:28" s="39" customFormat="1" ht="60" customHeight="1" x14ac:dyDescent="0.2">
      <c r="A319" s="34">
        <f t="shared" si="15"/>
        <v>3.19E-13</v>
      </c>
      <c r="B319" s="36">
        <f t="shared" si="13"/>
        <v>314</v>
      </c>
      <c r="C319" s="37"/>
      <c r="D319" s="37"/>
      <c r="E319" s="20"/>
      <c r="F319" s="1"/>
      <c r="G319" s="3"/>
      <c r="H319" s="7"/>
      <c r="I319" s="8"/>
      <c r="J319" s="3"/>
      <c r="K319" s="3"/>
      <c r="L319" s="1"/>
      <c r="M319" s="3"/>
      <c r="N319" s="10"/>
      <c r="O319" s="1"/>
      <c r="P319" s="1"/>
      <c r="Q319" s="1"/>
      <c r="R319" s="1"/>
      <c r="S319" s="1"/>
      <c r="T319" s="1"/>
      <c r="U319" s="1"/>
      <c r="V319" s="1"/>
      <c r="W319" s="32">
        <f t="shared" si="14"/>
        <v>3.19E-13</v>
      </c>
      <c r="X319" s="38"/>
      <c r="Y319" s="38"/>
      <c r="Z319" s="38"/>
      <c r="AA319" s="38"/>
      <c r="AB319" s="38"/>
    </row>
    <row r="320" spans="1:28" s="39" customFormat="1" ht="60" customHeight="1" x14ac:dyDescent="0.2">
      <c r="A320" s="34">
        <f t="shared" si="15"/>
        <v>3.2E-13</v>
      </c>
      <c r="B320" s="36">
        <f t="shared" si="13"/>
        <v>315</v>
      </c>
      <c r="C320" s="37"/>
      <c r="D320" s="37"/>
      <c r="E320" s="20"/>
      <c r="F320" s="1"/>
      <c r="G320" s="3"/>
      <c r="H320" s="7"/>
      <c r="I320" s="8"/>
      <c r="J320" s="3"/>
      <c r="K320" s="3"/>
      <c r="L320" s="1"/>
      <c r="M320" s="3"/>
      <c r="N320" s="10"/>
      <c r="O320" s="1"/>
      <c r="P320" s="1"/>
      <c r="Q320" s="1"/>
      <c r="R320" s="1"/>
      <c r="S320" s="1"/>
      <c r="T320" s="1"/>
      <c r="U320" s="1"/>
      <c r="V320" s="1"/>
      <c r="W320" s="32">
        <f t="shared" si="14"/>
        <v>3.2E-13</v>
      </c>
      <c r="X320" s="38"/>
      <c r="Y320" s="38"/>
      <c r="Z320" s="38"/>
      <c r="AA320" s="38"/>
      <c r="AB320" s="38"/>
    </row>
    <row r="321" spans="1:28" s="39" customFormat="1" ht="60" customHeight="1" x14ac:dyDescent="0.2">
      <c r="A321" s="34">
        <f t="shared" si="15"/>
        <v>3.21E-13</v>
      </c>
      <c r="B321" s="36">
        <f t="shared" si="13"/>
        <v>316</v>
      </c>
      <c r="C321" s="37"/>
      <c r="D321" s="37"/>
      <c r="E321" s="20"/>
      <c r="F321" s="1"/>
      <c r="G321" s="3"/>
      <c r="H321" s="7"/>
      <c r="I321" s="8"/>
      <c r="J321" s="3"/>
      <c r="K321" s="3"/>
      <c r="L321" s="1"/>
      <c r="M321" s="3"/>
      <c r="N321" s="10"/>
      <c r="O321" s="1"/>
      <c r="P321" s="1"/>
      <c r="Q321" s="1"/>
      <c r="R321" s="1"/>
      <c r="S321" s="1"/>
      <c r="T321" s="1"/>
      <c r="U321" s="1"/>
      <c r="V321" s="1"/>
      <c r="W321" s="32">
        <f t="shared" si="14"/>
        <v>3.21E-13</v>
      </c>
      <c r="X321" s="38"/>
      <c r="Y321" s="38"/>
      <c r="Z321" s="38"/>
      <c r="AA321" s="38"/>
      <c r="AB321" s="38"/>
    </row>
    <row r="322" spans="1:28" s="39" customFormat="1" ht="60" customHeight="1" x14ac:dyDescent="0.2">
      <c r="A322" s="34">
        <f t="shared" si="15"/>
        <v>3.2199999999999999E-13</v>
      </c>
      <c r="B322" s="36">
        <f t="shared" si="13"/>
        <v>317</v>
      </c>
      <c r="C322" s="37"/>
      <c r="D322" s="37"/>
      <c r="E322" s="20"/>
      <c r="F322" s="1"/>
      <c r="G322" s="3"/>
      <c r="H322" s="7"/>
      <c r="I322" s="8"/>
      <c r="J322" s="3"/>
      <c r="K322" s="3"/>
      <c r="L322" s="1"/>
      <c r="M322" s="3"/>
      <c r="N322" s="10"/>
      <c r="O322" s="1"/>
      <c r="P322" s="1"/>
      <c r="Q322" s="1"/>
      <c r="R322" s="1"/>
      <c r="S322" s="1"/>
      <c r="T322" s="1"/>
      <c r="U322" s="1"/>
      <c r="V322" s="1"/>
      <c r="W322" s="32">
        <f t="shared" si="14"/>
        <v>3.2199999999999999E-13</v>
      </c>
      <c r="X322" s="38"/>
      <c r="Y322" s="38"/>
      <c r="Z322" s="38"/>
      <c r="AA322" s="38"/>
      <c r="AB322" s="38"/>
    </row>
    <row r="323" spans="1:28" s="39" customFormat="1" ht="60" customHeight="1" x14ac:dyDescent="0.2">
      <c r="A323" s="34">
        <f t="shared" si="15"/>
        <v>3.2299999999999999E-13</v>
      </c>
      <c r="B323" s="36">
        <f t="shared" si="13"/>
        <v>318</v>
      </c>
      <c r="C323" s="37"/>
      <c r="D323" s="37"/>
      <c r="E323" s="20"/>
      <c r="F323" s="1"/>
      <c r="G323" s="3"/>
      <c r="H323" s="7"/>
      <c r="I323" s="8"/>
      <c r="J323" s="3"/>
      <c r="K323" s="3"/>
      <c r="L323" s="1"/>
      <c r="M323" s="3"/>
      <c r="N323" s="10"/>
      <c r="O323" s="1"/>
      <c r="P323" s="1"/>
      <c r="Q323" s="1"/>
      <c r="R323" s="1"/>
      <c r="S323" s="1"/>
      <c r="T323" s="1"/>
      <c r="U323" s="1"/>
      <c r="V323" s="1"/>
      <c r="W323" s="32">
        <f t="shared" si="14"/>
        <v>3.2299999999999999E-13</v>
      </c>
      <c r="X323" s="38"/>
      <c r="Y323" s="38"/>
      <c r="Z323" s="38"/>
      <c r="AA323" s="38"/>
      <c r="AB323" s="38"/>
    </row>
    <row r="324" spans="1:28" s="39" customFormat="1" ht="60" customHeight="1" x14ac:dyDescent="0.2">
      <c r="A324" s="34">
        <f t="shared" si="15"/>
        <v>3.2399999999999998E-13</v>
      </c>
      <c r="B324" s="36">
        <f t="shared" si="13"/>
        <v>319</v>
      </c>
      <c r="C324" s="37"/>
      <c r="D324" s="37"/>
      <c r="E324" s="20"/>
      <c r="F324" s="1"/>
      <c r="G324" s="3"/>
      <c r="H324" s="7"/>
      <c r="I324" s="8"/>
      <c r="J324" s="3"/>
      <c r="K324" s="3"/>
      <c r="L324" s="1"/>
      <c r="M324" s="3"/>
      <c r="N324" s="10"/>
      <c r="O324" s="1"/>
      <c r="P324" s="1"/>
      <c r="Q324" s="1"/>
      <c r="R324" s="1"/>
      <c r="S324" s="1"/>
      <c r="T324" s="1"/>
      <c r="U324" s="1"/>
      <c r="V324" s="1"/>
      <c r="W324" s="32">
        <f t="shared" si="14"/>
        <v>3.2399999999999998E-13</v>
      </c>
      <c r="X324" s="38"/>
      <c r="Y324" s="38"/>
      <c r="Z324" s="38"/>
      <c r="AA324" s="38"/>
      <c r="AB324" s="38"/>
    </row>
    <row r="325" spans="1:28" s="39" customFormat="1" ht="60" customHeight="1" x14ac:dyDescent="0.2">
      <c r="A325" s="34">
        <f t="shared" si="15"/>
        <v>3.2499999999999998E-13</v>
      </c>
      <c r="B325" s="36">
        <f t="shared" si="13"/>
        <v>320</v>
      </c>
      <c r="C325" s="37"/>
      <c r="D325" s="37"/>
      <c r="E325" s="20"/>
      <c r="F325" s="1"/>
      <c r="G325" s="3"/>
      <c r="H325" s="7"/>
      <c r="I325" s="8"/>
      <c r="J325" s="3"/>
      <c r="K325" s="3"/>
      <c r="L325" s="1"/>
      <c r="M325" s="3"/>
      <c r="N325" s="10"/>
      <c r="O325" s="1"/>
      <c r="P325" s="1"/>
      <c r="Q325" s="1"/>
      <c r="R325" s="1"/>
      <c r="S325" s="1"/>
      <c r="T325" s="1"/>
      <c r="U325" s="1"/>
      <c r="V325" s="1"/>
      <c r="W325" s="32">
        <f t="shared" si="14"/>
        <v>3.2499999999999998E-13</v>
      </c>
      <c r="X325" s="38"/>
      <c r="Y325" s="38"/>
      <c r="Z325" s="38"/>
      <c r="AA325" s="38"/>
      <c r="AB325" s="38"/>
    </row>
    <row r="326" spans="1:28" s="39" customFormat="1" ht="60" customHeight="1" x14ac:dyDescent="0.2">
      <c r="A326" s="34">
        <f t="shared" si="15"/>
        <v>3.2600000000000002E-13</v>
      </c>
      <c r="B326" s="36">
        <f t="shared" ref="B326:B389" si="16">ROW(326:326)-5</f>
        <v>321</v>
      </c>
      <c r="C326" s="37"/>
      <c r="D326" s="37"/>
      <c r="E326" s="20"/>
      <c r="F326" s="1"/>
      <c r="G326" s="3"/>
      <c r="H326" s="7"/>
      <c r="I326" s="8"/>
      <c r="J326" s="3"/>
      <c r="K326" s="3"/>
      <c r="L326" s="1"/>
      <c r="M326" s="3"/>
      <c r="N326" s="10"/>
      <c r="O326" s="1"/>
      <c r="P326" s="1"/>
      <c r="Q326" s="1"/>
      <c r="R326" s="1"/>
      <c r="S326" s="1"/>
      <c r="T326" s="1"/>
      <c r="U326" s="1"/>
      <c r="V326" s="1"/>
      <c r="W326" s="32">
        <f t="shared" si="14"/>
        <v>3.2600000000000002E-13</v>
      </c>
      <c r="X326" s="38"/>
      <c r="Y326" s="38"/>
      <c r="Z326" s="38"/>
      <c r="AA326" s="38"/>
      <c r="AB326" s="38"/>
    </row>
    <row r="327" spans="1:28" s="39" customFormat="1" ht="60" customHeight="1" x14ac:dyDescent="0.2">
      <c r="A327" s="34">
        <f t="shared" si="15"/>
        <v>3.2700000000000002E-13</v>
      </c>
      <c r="B327" s="36">
        <f t="shared" si="16"/>
        <v>322</v>
      </c>
      <c r="C327" s="37"/>
      <c r="D327" s="37"/>
      <c r="E327" s="20"/>
      <c r="F327" s="1"/>
      <c r="G327" s="3"/>
      <c r="H327" s="7"/>
      <c r="I327" s="8"/>
      <c r="J327" s="3"/>
      <c r="K327" s="3"/>
      <c r="L327" s="1"/>
      <c r="M327" s="3"/>
      <c r="N327" s="10"/>
      <c r="O327" s="1"/>
      <c r="P327" s="1"/>
      <c r="Q327" s="1"/>
      <c r="R327" s="1"/>
      <c r="S327" s="1"/>
      <c r="T327" s="1"/>
      <c r="U327" s="1"/>
      <c r="V327" s="1"/>
      <c r="W327" s="32">
        <f t="shared" ref="W327:W390" si="17">IF(OR(D327&lt;&gt;0,C327&lt;&gt;0),((F327*$F$2+G327*$G$2+SUMIF(J327:M327,"x",$J$2:$M$2))+($N$2*N327)+SUMIF(V327:V327,"x",$V$2:$V$2)+SUMIF(O327:U327,"x",$O$2:$U$2)+ROW(B327)/10000),((F327*$F$2+G327*$G$2+SUMIF(J327:M327,"x",$J$2:$M$2))+($N$2*N327)+SUMIF(V327:V327,"x",$V$2:$V$2)+SUMIF(O327:U327,"x",$O$2:$U$2)+ROW(B327)/1000000000000000))</f>
        <v>3.2700000000000002E-13</v>
      </c>
      <c r="X327" s="38"/>
      <c r="Y327" s="38"/>
      <c r="Z327" s="38"/>
      <c r="AA327" s="38"/>
      <c r="AB327" s="38"/>
    </row>
    <row r="328" spans="1:28" s="39" customFormat="1" ht="60" customHeight="1" x14ac:dyDescent="0.2">
      <c r="A328" s="34">
        <f t="shared" ref="A328:A391" si="18">W328</f>
        <v>3.2800000000000002E-13</v>
      </c>
      <c r="B328" s="36">
        <f t="shared" si="16"/>
        <v>323</v>
      </c>
      <c r="C328" s="37"/>
      <c r="D328" s="37"/>
      <c r="E328" s="20"/>
      <c r="F328" s="1"/>
      <c r="G328" s="3"/>
      <c r="H328" s="7"/>
      <c r="I328" s="8"/>
      <c r="J328" s="3"/>
      <c r="K328" s="3"/>
      <c r="L328" s="1"/>
      <c r="M328" s="3"/>
      <c r="N328" s="10"/>
      <c r="O328" s="1"/>
      <c r="P328" s="1"/>
      <c r="Q328" s="1"/>
      <c r="R328" s="1"/>
      <c r="S328" s="1"/>
      <c r="T328" s="1"/>
      <c r="U328" s="1"/>
      <c r="V328" s="1"/>
      <c r="W328" s="32">
        <f t="shared" si="17"/>
        <v>3.2800000000000002E-13</v>
      </c>
      <c r="X328" s="38"/>
      <c r="Y328" s="38"/>
      <c r="Z328" s="38"/>
      <c r="AA328" s="38"/>
      <c r="AB328" s="38"/>
    </row>
    <row r="329" spans="1:28" s="39" customFormat="1" ht="60" customHeight="1" x14ac:dyDescent="0.2">
      <c r="A329" s="34">
        <f t="shared" si="18"/>
        <v>3.2900000000000001E-13</v>
      </c>
      <c r="B329" s="36">
        <f t="shared" si="16"/>
        <v>324</v>
      </c>
      <c r="C329" s="37"/>
      <c r="D329" s="37"/>
      <c r="E329" s="20"/>
      <c r="F329" s="1"/>
      <c r="G329" s="3"/>
      <c r="H329" s="7"/>
      <c r="I329" s="8"/>
      <c r="J329" s="3"/>
      <c r="K329" s="3"/>
      <c r="L329" s="1"/>
      <c r="M329" s="3"/>
      <c r="N329" s="10"/>
      <c r="O329" s="1"/>
      <c r="P329" s="1"/>
      <c r="Q329" s="1"/>
      <c r="R329" s="1"/>
      <c r="S329" s="1"/>
      <c r="T329" s="1"/>
      <c r="U329" s="1"/>
      <c r="V329" s="1"/>
      <c r="W329" s="32">
        <f t="shared" si="17"/>
        <v>3.2900000000000001E-13</v>
      </c>
      <c r="X329" s="38"/>
      <c r="Y329" s="38"/>
      <c r="Z329" s="38"/>
      <c r="AA329" s="38"/>
      <c r="AB329" s="38"/>
    </row>
    <row r="330" spans="1:28" s="39" customFormat="1" ht="60" customHeight="1" x14ac:dyDescent="0.2">
      <c r="A330" s="34">
        <f t="shared" si="18"/>
        <v>3.3000000000000001E-13</v>
      </c>
      <c r="B330" s="36">
        <f t="shared" si="16"/>
        <v>325</v>
      </c>
      <c r="C330" s="37"/>
      <c r="D330" s="37"/>
      <c r="E330" s="20"/>
      <c r="F330" s="1"/>
      <c r="G330" s="3"/>
      <c r="H330" s="7"/>
      <c r="I330" s="8"/>
      <c r="J330" s="3"/>
      <c r="K330" s="3"/>
      <c r="L330" s="1"/>
      <c r="M330" s="3"/>
      <c r="N330" s="10"/>
      <c r="O330" s="1"/>
      <c r="P330" s="1"/>
      <c r="Q330" s="1"/>
      <c r="R330" s="1"/>
      <c r="S330" s="1"/>
      <c r="T330" s="1"/>
      <c r="U330" s="1"/>
      <c r="V330" s="1"/>
      <c r="W330" s="32">
        <f t="shared" si="17"/>
        <v>3.3000000000000001E-13</v>
      </c>
      <c r="X330" s="38"/>
      <c r="Y330" s="38"/>
      <c r="Z330" s="38"/>
      <c r="AA330" s="38"/>
      <c r="AB330" s="38"/>
    </row>
    <row r="331" spans="1:28" s="39" customFormat="1" ht="60" customHeight="1" x14ac:dyDescent="0.2">
      <c r="A331" s="34">
        <f t="shared" si="18"/>
        <v>3.31E-13</v>
      </c>
      <c r="B331" s="36">
        <f t="shared" si="16"/>
        <v>326</v>
      </c>
      <c r="C331" s="37"/>
      <c r="D331" s="37"/>
      <c r="E331" s="20"/>
      <c r="F331" s="1"/>
      <c r="G331" s="3"/>
      <c r="H331" s="7"/>
      <c r="I331" s="8"/>
      <c r="J331" s="3"/>
      <c r="K331" s="3"/>
      <c r="L331" s="1"/>
      <c r="M331" s="3"/>
      <c r="N331" s="10"/>
      <c r="O331" s="1"/>
      <c r="P331" s="1"/>
      <c r="Q331" s="1"/>
      <c r="R331" s="1"/>
      <c r="S331" s="1"/>
      <c r="T331" s="1"/>
      <c r="U331" s="1"/>
      <c r="V331" s="1"/>
      <c r="W331" s="32">
        <f t="shared" si="17"/>
        <v>3.31E-13</v>
      </c>
      <c r="X331" s="38"/>
      <c r="Y331" s="38"/>
      <c r="Z331" s="38"/>
      <c r="AA331" s="38"/>
      <c r="AB331" s="38"/>
    </row>
    <row r="332" spans="1:28" s="39" customFormat="1" ht="60" customHeight="1" x14ac:dyDescent="0.2">
      <c r="A332" s="34">
        <f t="shared" si="18"/>
        <v>3.32E-13</v>
      </c>
      <c r="B332" s="36">
        <f t="shared" si="16"/>
        <v>327</v>
      </c>
      <c r="C332" s="37"/>
      <c r="D332" s="37"/>
      <c r="E332" s="20"/>
      <c r="F332" s="1"/>
      <c r="G332" s="3"/>
      <c r="H332" s="7"/>
      <c r="I332" s="8"/>
      <c r="J332" s="3"/>
      <c r="K332" s="3"/>
      <c r="L332" s="1"/>
      <c r="M332" s="3"/>
      <c r="N332" s="10"/>
      <c r="O332" s="1"/>
      <c r="P332" s="1"/>
      <c r="Q332" s="1"/>
      <c r="R332" s="1"/>
      <c r="S332" s="1"/>
      <c r="T332" s="1"/>
      <c r="U332" s="1"/>
      <c r="V332" s="1"/>
      <c r="W332" s="32">
        <f t="shared" si="17"/>
        <v>3.32E-13</v>
      </c>
      <c r="X332" s="38"/>
      <c r="Y332" s="38"/>
      <c r="Z332" s="38"/>
      <c r="AA332" s="38"/>
      <c r="AB332" s="38"/>
    </row>
    <row r="333" spans="1:28" s="39" customFormat="1" ht="60" customHeight="1" x14ac:dyDescent="0.2">
      <c r="A333" s="34">
        <f t="shared" si="18"/>
        <v>3.3299999999999999E-13</v>
      </c>
      <c r="B333" s="36">
        <f t="shared" si="16"/>
        <v>328</v>
      </c>
      <c r="C333" s="37"/>
      <c r="D333" s="37"/>
      <c r="E333" s="20"/>
      <c r="F333" s="1"/>
      <c r="G333" s="3"/>
      <c r="H333" s="7"/>
      <c r="I333" s="8"/>
      <c r="J333" s="3"/>
      <c r="K333" s="3"/>
      <c r="L333" s="1"/>
      <c r="M333" s="3"/>
      <c r="N333" s="10"/>
      <c r="O333" s="1"/>
      <c r="P333" s="1"/>
      <c r="Q333" s="1"/>
      <c r="R333" s="1"/>
      <c r="S333" s="1"/>
      <c r="T333" s="1"/>
      <c r="U333" s="1"/>
      <c r="V333" s="1"/>
      <c r="W333" s="32">
        <f t="shared" si="17"/>
        <v>3.3299999999999999E-13</v>
      </c>
      <c r="X333" s="38"/>
      <c r="Y333" s="38"/>
      <c r="Z333" s="38"/>
      <c r="AA333" s="38"/>
      <c r="AB333" s="38"/>
    </row>
    <row r="334" spans="1:28" s="39" customFormat="1" ht="60" customHeight="1" x14ac:dyDescent="0.2">
      <c r="A334" s="34">
        <f t="shared" si="18"/>
        <v>3.3399999999999999E-13</v>
      </c>
      <c r="B334" s="36">
        <f t="shared" si="16"/>
        <v>329</v>
      </c>
      <c r="C334" s="37"/>
      <c r="D334" s="37"/>
      <c r="E334" s="20"/>
      <c r="F334" s="1"/>
      <c r="G334" s="3"/>
      <c r="H334" s="7"/>
      <c r="I334" s="8"/>
      <c r="J334" s="3"/>
      <c r="K334" s="3"/>
      <c r="L334" s="1"/>
      <c r="M334" s="3"/>
      <c r="N334" s="10"/>
      <c r="O334" s="1"/>
      <c r="P334" s="1"/>
      <c r="Q334" s="1"/>
      <c r="R334" s="1"/>
      <c r="S334" s="1"/>
      <c r="T334" s="1"/>
      <c r="U334" s="1"/>
      <c r="V334" s="1"/>
      <c r="W334" s="32">
        <f t="shared" si="17"/>
        <v>3.3399999999999999E-13</v>
      </c>
      <c r="X334" s="38"/>
      <c r="Y334" s="38"/>
      <c r="Z334" s="38"/>
      <c r="AA334" s="38"/>
      <c r="AB334" s="38"/>
    </row>
    <row r="335" spans="1:28" s="39" customFormat="1" ht="60" customHeight="1" x14ac:dyDescent="0.2">
      <c r="A335" s="34">
        <f t="shared" si="18"/>
        <v>3.3499999999999999E-13</v>
      </c>
      <c r="B335" s="36">
        <f t="shared" si="16"/>
        <v>330</v>
      </c>
      <c r="C335" s="37"/>
      <c r="D335" s="37"/>
      <c r="E335" s="20"/>
      <c r="F335" s="1"/>
      <c r="G335" s="3"/>
      <c r="H335" s="7"/>
      <c r="I335" s="8"/>
      <c r="J335" s="3"/>
      <c r="K335" s="3"/>
      <c r="L335" s="1"/>
      <c r="M335" s="3"/>
      <c r="N335" s="10"/>
      <c r="O335" s="1"/>
      <c r="P335" s="1"/>
      <c r="Q335" s="1"/>
      <c r="R335" s="1"/>
      <c r="S335" s="1"/>
      <c r="T335" s="1"/>
      <c r="U335" s="1"/>
      <c r="V335" s="1"/>
      <c r="W335" s="32">
        <f t="shared" si="17"/>
        <v>3.3499999999999999E-13</v>
      </c>
      <c r="X335" s="38"/>
      <c r="Y335" s="38"/>
      <c r="Z335" s="38"/>
      <c r="AA335" s="38"/>
      <c r="AB335" s="38"/>
    </row>
    <row r="336" spans="1:28" s="39" customFormat="1" ht="60" customHeight="1" x14ac:dyDescent="0.2">
      <c r="A336" s="34">
        <f t="shared" si="18"/>
        <v>3.3599999999999998E-13</v>
      </c>
      <c r="B336" s="36">
        <f t="shared" si="16"/>
        <v>331</v>
      </c>
      <c r="C336" s="37"/>
      <c r="D336" s="37"/>
      <c r="E336" s="20"/>
      <c r="F336" s="1"/>
      <c r="G336" s="3"/>
      <c r="H336" s="7"/>
      <c r="I336" s="8"/>
      <c r="J336" s="3"/>
      <c r="K336" s="3"/>
      <c r="L336" s="1"/>
      <c r="M336" s="3"/>
      <c r="N336" s="10"/>
      <c r="O336" s="1"/>
      <c r="P336" s="1"/>
      <c r="Q336" s="1"/>
      <c r="R336" s="1"/>
      <c r="S336" s="1"/>
      <c r="T336" s="1"/>
      <c r="U336" s="1"/>
      <c r="V336" s="1"/>
      <c r="W336" s="32">
        <f t="shared" si="17"/>
        <v>3.3599999999999998E-13</v>
      </c>
      <c r="X336" s="38"/>
      <c r="Y336" s="38"/>
      <c r="Z336" s="38"/>
      <c r="AA336" s="38"/>
      <c r="AB336" s="38"/>
    </row>
    <row r="337" spans="1:28" s="39" customFormat="1" ht="60" customHeight="1" x14ac:dyDescent="0.2">
      <c r="A337" s="34">
        <f t="shared" si="18"/>
        <v>3.3699999999999998E-13</v>
      </c>
      <c r="B337" s="36">
        <f t="shared" si="16"/>
        <v>332</v>
      </c>
      <c r="C337" s="37"/>
      <c r="D337" s="37"/>
      <c r="E337" s="20"/>
      <c r="F337" s="1"/>
      <c r="G337" s="3"/>
      <c r="H337" s="7"/>
      <c r="I337" s="8"/>
      <c r="J337" s="3"/>
      <c r="K337" s="3"/>
      <c r="L337" s="1"/>
      <c r="M337" s="3"/>
      <c r="N337" s="10"/>
      <c r="O337" s="1"/>
      <c r="P337" s="1"/>
      <c r="Q337" s="1"/>
      <c r="R337" s="1"/>
      <c r="S337" s="1"/>
      <c r="T337" s="1"/>
      <c r="U337" s="1"/>
      <c r="V337" s="1"/>
      <c r="W337" s="32">
        <f t="shared" si="17"/>
        <v>3.3699999999999998E-13</v>
      </c>
      <c r="X337" s="38"/>
      <c r="Y337" s="38"/>
      <c r="Z337" s="38"/>
      <c r="AA337" s="38"/>
      <c r="AB337" s="38"/>
    </row>
    <row r="338" spans="1:28" s="39" customFormat="1" ht="60" customHeight="1" x14ac:dyDescent="0.2">
      <c r="A338" s="34">
        <f t="shared" si="18"/>
        <v>3.3800000000000002E-13</v>
      </c>
      <c r="B338" s="36">
        <f t="shared" si="16"/>
        <v>333</v>
      </c>
      <c r="C338" s="37"/>
      <c r="D338" s="37"/>
      <c r="E338" s="20"/>
      <c r="F338" s="1"/>
      <c r="G338" s="3"/>
      <c r="H338" s="7"/>
      <c r="I338" s="8"/>
      <c r="J338" s="3"/>
      <c r="K338" s="3"/>
      <c r="L338" s="1"/>
      <c r="M338" s="3"/>
      <c r="N338" s="10"/>
      <c r="O338" s="1"/>
      <c r="P338" s="1"/>
      <c r="Q338" s="1"/>
      <c r="R338" s="1"/>
      <c r="S338" s="1"/>
      <c r="T338" s="1"/>
      <c r="U338" s="1"/>
      <c r="V338" s="1"/>
      <c r="W338" s="32">
        <f t="shared" si="17"/>
        <v>3.3800000000000002E-13</v>
      </c>
      <c r="X338" s="38"/>
      <c r="Y338" s="38"/>
      <c r="Z338" s="38"/>
      <c r="AA338" s="38"/>
      <c r="AB338" s="38"/>
    </row>
    <row r="339" spans="1:28" s="39" customFormat="1" ht="60" customHeight="1" x14ac:dyDescent="0.2">
      <c r="A339" s="34">
        <f t="shared" si="18"/>
        <v>3.3900000000000002E-13</v>
      </c>
      <c r="B339" s="36">
        <f t="shared" si="16"/>
        <v>334</v>
      </c>
      <c r="C339" s="37"/>
      <c r="D339" s="37"/>
      <c r="E339" s="20"/>
      <c r="F339" s="1"/>
      <c r="G339" s="3"/>
      <c r="H339" s="7"/>
      <c r="I339" s="8"/>
      <c r="J339" s="3"/>
      <c r="K339" s="3"/>
      <c r="L339" s="1"/>
      <c r="M339" s="3"/>
      <c r="N339" s="10"/>
      <c r="O339" s="1"/>
      <c r="P339" s="1"/>
      <c r="Q339" s="1"/>
      <c r="R339" s="1"/>
      <c r="S339" s="1"/>
      <c r="T339" s="1"/>
      <c r="U339" s="1"/>
      <c r="V339" s="1"/>
      <c r="W339" s="32">
        <f t="shared" si="17"/>
        <v>3.3900000000000002E-13</v>
      </c>
      <c r="X339" s="38"/>
      <c r="Y339" s="38"/>
      <c r="Z339" s="38"/>
      <c r="AA339" s="38"/>
      <c r="AB339" s="38"/>
    </row>
    <row r="340" spans="1:28" s="39" customFormat="1" ht="60" customHeight="1" x14ac:dyDescent="0.2">
      <c r="A340" s="34">
        <f t="shared" si="18"/>
        <v>3.4000000000000002E-13</v>
      </c>
      <c r="B340" s="36">
        <f t="shared" si="16"/>
        <v>335</v>
      </c>
      <c r="C340" s="37"/>
      <c r="D340" s="37"/>
      <c r="E340" s="20"/>
      <c r="F340" s="1"/>
      <c r="G340" s="3"/>
      <c r="H340" s="7"/>
      <c r="I340" s="8"/>
      <c r="J340" s="3"/>
      <c r="K340" s="3"/>
      <c r="L340" s="1"/>
      <c r="M340" s="3"/>
      <c r="N340" s="10"/>
      <c r="O340" s="1"/>
      <c r="P340" s="1"/>
      <c r="Q340" s="1"/>
      <c r="R340" s="1"/>
      <c r="S340" s="1"/>
      <c r="T340" s="1"/>
      <c r="U340" s="1"/>
      <c r="V340" s="1"/>
      <c r="W340" s="32">
        <f t="shared" si="17"/>
        <v>3.4000000000000002E-13</v>
      </c>
      <c r="X340" s="38"/>
      <c r="Y340" s="38"/>
      <c r="Z340" s="38"/>
      <c r="AA340" s="38"/>
      <c r="AB340" s="38"/>
    </row>
    <row r="341" spans="1:28" s="39" customFormat="1" ht="60" customHeight="1" x14ac:dyDescent="0.2">
      <c r="A341" s="34">
        <f t="shared" si="18"/>
        <v>3.4100000000000001E-13</v>
      </c>
      <c r="B341" s="36">
        <f t="shared" si="16"/>
        <v>336</v>
      </c>
      <c r="C341" s="37"/>
      <c r="D341" s="37"/>
      <c r="E341" s="20"/>
      <c r="F341" s="1"/>
      <c r="G341" s="3"/>
      <c r="H341" s="7"/>
      <c r="I341" s="8"/>
      <c r="J341" s="3"/>
      <c r="K341" s="3"/>
      <c r="L341" s="1"/>
      <c r="M341" s="3"/>
      <c r="N341" s="10"/>
      <c r="O341" s="1"/>
      <c r="P341" s="1"/>
      <c r="Q341" s="1"/>
      <c r="R341" s="1"/>
      <c r="S341" s="1"/>
      <c r="T341" s="1"/>
      <c r="U341" s="1"/>
      <c r="V341" s="1"/>
      <c r="W341" s="32">
        <f t="shared" si="17"/>
        <v>3.4100000000000001E-13</v>
      </c>
      <c r="X341" s="38"/>
      <c r="Y341" s="38"/>
      <c r="Z341" s="38"/>
      <c r="AA341" s="38"/>
      <c r="AB341" s="38"/>
    </row>
    <row r="342" spans="1:28" s="39" customFormat="1" ht="60" customHeight="1" x14ac:dyDescent="0.2">
      <c r="A342" s="34">
        <f t="shared" si="18"/>
        <v>3.4200000000000001E-13</v>
      </c>
      <c r="B342" s="36">
        <f t="shared" si="16"/>
        <v>337</v>
      </c>
      <c r="C342" s="37"/>
      <c r="D342" s="37"/>
      <c r="E342" s="20"/>
      <c r="F342" s="1"/>
      <c r="G342" s="3"/>
      <c r="H342" s="7"/>
      <c r="I342" s="8"/>
      <c r="J342" s="3"/>
      <c r="K342" s="3"/>
      <c r="L342" s="1"/>
      <c r="M342" s="3"/>
      <c r="N342" s="10"/>
      <c r="O342" s="1"/>
      <c r="P342" s="1"/>
      <c r="Q342" s="1"/>
      <c r="R342" s="1"/>
      <c r="S342" s="1"/>
      <c r="T342" s="1"/>
      <c r="U342" s="1"/>
      <c r="V342" s="1"/>
      <c r="W342" s="32">
        <f t="shared" si="17"/>
        <v>3.4200000000000001E-13</v>
      </c>
      <c r="X342" s="38"/>
      <c r="Y342" s="38"/>
      <c r="Z342" s="38"/>
      <c r="AA342" s="38"/>
      <c r="AB342" s="38"/>
    </row>
    <row r="343" spans="1:28" s="39" customFormat="1" ht="60" customHeight="1" x14ac:dyDescent="0.2">
      <c r="A343" s="34">
        <f t="shared" si="18"/>
        <v>3.43E-13</v>
      </c>
      <c r="B343" s="36">
        <f t="shared" si="16"/>
        <v>338</v>
      </c>
      <c r="C343" s="37"/>
      <c r="D343" s="37"/>
      <c r="E343" s="20"/>
      <c r="F343" s="1"/>
      <c r="G343" s="3"/>
      <c r="H343" s="7"/>
      <c r="I343" s="8"/>
      <c r="J343" s="3"/>
      <c r="K343" s="3"/>
      <c r="L343" s="1"/>
      <c r="M343" s="3"/>
      <c r="N343" s="10"/>
      <c r="O343" s="1"/>
      <c r="P343" s="1"/>
      <c r="Q343" s="1"/>
      <c r="R343" s="1"/>
      <c r="S343" s="1"/>
      <c r="T343" s="1"/>
      <c r="U343" s="1"/>
      <c r="V343" s="1"/>
      <c r="W343" s="32">
        <f t="shared" si="17"/>
        <v>3.43E-13</v>
      </c>
      <c r="X343" s="38"/>
      <c r="Y343" s="38"/>
      <c r="Z343" s="38"/>
      <c r="AA343" s="38"/>
      <c r="AB343" s="38"/>
    </row>
    <row r="344" spans="1:28" s="39" customFormat="1" ht="60" customHeight="1" x14ac:dyDescent="0.2">
      <c r="A344" s="34">
        <f t="shared" si="18"/>
        <v>3.44E-13</v>
      </c>
      <c r="B344" s="36">
        <f t="shared" si="16"/>
        <v>339</v>
      </c>
      <c r="C344" s="37"/>
      <c r="D344" s="37"/>
      <c r="E344" s="20"/>
      <c r="F344" s="1"/>
      <c r="G344" s="3"/>
      <c r="H344" s="7"/>
      <c r="I344" s="8"/>
      <c r="J344" s="3"/>
      <c r="K344" s="3"/>
      <c r="L344" s="1"/>
      <c r="M344" s="3"/>
      <c r="N344" s="10"/>
      <c r="O344" s="1"/>
      <c r="P344" s="1"/>
      <c r="Q344" s="1"/>
      <c r="R344" s="1"/>
      <c r="S344" s="1"/>
      <c r="T344" s="1"/>
      <c r="U344" s="1"/>
      <c r="V344" s="1"/>
      <c r="W344" s="32">
        <f t="shared" si="17"/>
        <v>3.44E-13</v>
      </c>
      <c r="X344" s="38"/>
      <c r="Y344" s="38"/>
      <c r="Z344" s="38"/>
      <c r="AA344" s="38"/>
      <c r="AB344" s="38"/>
    </row>
    <row r="345" spans="1:28" s="39" customFormat="1" ht="60" customHeight="1" x14ac:dyDescent="0.2">
      <c r="A345" s="34">
        <f t="shared" si="18"/>
        <v>3.4499999999999999E-13</v>
      </c>
      <c r="B345" s="36">
        <f t="shared" si="16"/>
        <v>340</v>
      </c>
      <c r="C345" s="37"/>
      <c r="D345" s="37"/>
      <c r="E345" s="20"/>
      <c r="F345" s="1"/>
      <c r="G345" s="3"/>
      <c r="H345" s="7"/>
      <c r="I345" s="8"/>
      <c r="J345" s="3"/>
      <c r="K345" s="3"/>
      <c r="L345" s="1"/>
      <c r="M345" s="3"/>
      <c r="N345" s="10"/>
      <c r="O345" s="1"/>
      <c r="P345" s="1"/>
      <c r="Q345" s="1"/>
      <c r="R345" s="1"/>
      <c r="S345" s="1"/>
      <c r="T345" s="1"/>
      <c r="U345" s="1"/>
      <c r="V345" s="1"/>
      <c r="W345" s="32">
        <f t="shared" si="17"/>
        <v>3.4499999999999999E-13</v>
      </c>
      <c r="X345" s="38"/>
      <c r="Y345" s="38"/>
      <c r="Z345" s="38"/>
      <c r="AA345" s="38"/>
      <c r="AB345" s="38"/>
    </row>
    <row r="346" spans="1:28" s="39" customFormat="1" ht="60" customHeight="1" x14ac:dyDescent="0.2">
      <c r="A346" s="34">
        <f t="shared" si="18"/>
        <v>3.4599999999999999E-13</v>
      </c>
      <c r="B346" s="36">
        <f t="shared" si="16"/>
        <v>341</v>
      </c>
      <c r="C346" s="37"/>
      <c r="D346" s="37"/>
      <c r="E346" s="20"/>
      <c r="F346" s="1"/>
      <c r="G346" s="3"/>
      <c r="H346" s="7"/>
      <c r="I346" s="8"/>
      <c r="J346" s="3"/>
      <c r="K346" s="3"/>
      <c r="L346" s="1"/>
      <c r="M346" s="3"/>
      <c r="N346" s="10"/>
      <c r="O346" s="1"/>
      <c r="P346" s="1"/>
      <c r="Q346" s="1"/>
      <c r="R346" s="1"/>
      <c r="S346" s="1"/>
      <c r="T346" s="1"/>
      <c r="U346" s="1"/>
      <c r="V346" s="1"/>
      <c r="W346" s="32">
        <f t="shared" si="17"/>
        <v>3.4599999999999999E-13</v>
      </c>
      <c r="X346" s="38"/>
      <c r="Y346" s="38"/>
      <c r="Z346" s="38"/>
      <c r="AA346" s="38"/>
      <c r="AB346" s="38"/>
    </row>
    <row r="347" spans="1:28" s="39" customFormat="1" ht="60" customHeight="1" x14ac:dyDescent="0.2">
      <c r="A347" s="34">
        <f t="shared" si="18"/>
        <v>3.4699999999999999E-13</v>
      </c>
      <c r="B347" s="36">
        <f t="shared" si="16"/>
        <v>342</v>
      </c>
      <c r="C347" s="37"/>
      <c r="D347" s="37"/>
      <c r="E347" s="20"/>
      <c r="F347" s="1"/>
      <c r="G347" s="3"/>
      <c r="H347" s="7"/>
      <c r="I347" s="8"/>
      <c r="J347" s="3"/>
      <c r="K347" s="3"/>
      <c r="L347" s="1"/>
      <c r="M347" s="3"/>
      <c r="N347" s="10"/>
      <c r="O347" s="1"/>
      <c r="P347" s="1"/>
      <c r="Q347" s="1"/>
      <c r="R347" s="1"/>
      <c r="S347" s="1"/>
      <c r="T347" s="1"/>
      <c r="U347" s="1"/>
      <c r="V347" s="1"/>
      <c r="W347" s="32">
        <f t="shared" si="17"/>
        <v>3.4699999999999999E-13</v>
      </c>
      <c r="X347" s="38"/>
      <c r="Y347" s="38"/>
      <c r="Z347" s="38"/>
      <c r="AA347" s="38"/>
      <c r="AB347" s="38"/>
    </row>
    <row r="348" spans="1:28" s="39" customFormat="1" ht="60" customHeight="1" x14ac:dyDescent="0.2">
      <c r="A348" s="34">
        <f t="shared" si="18"/>
        <v>3.4799999999999998E-13</v>
      </c>
      <c r="B348" s="36">
        <f t="shared" si="16"/>
        <v>343</v>
      </c>
      <c r="C348" s="37"/>
      <c r="D348" s="37"/>
      <c r="E348" s="20"/>
      <c r="F348" s="1"/>
      <c r="G348" s="3"/>
      <c r="H348" s="7"/>
      <c r="I348" s="8"/>
      <c r="J348" s="3"/>
      <c r="K348" s="3"/>
      <c r="L348" s="1"/>
      <c r="M348" s="3"/>
      <c r="N348" s="10"/>
      <c r="O348" s="1"/>
      <c r="P348" s="1"/>
      <c r="Q348" s="1"/>
      <c r="R348" s="1"/>
      <c r="S348" s="1"/>
      <c r="T348" s="1"/>
      <c r="U348" s="1"/>
      <c r="V348" s="1"/>
      <c r="W348" s="32">
        <f t="shared" si="17"/>
        <v>3.4799999999999998E-13</v>
      </c>
      <c r="X348" s="38"/>
      <c r="Y348" s="38"/>
      <c r="Z348" s="38"/>
      <c r="AA348" s="38"/>
      <c r="AB348" s="38"/>
    </row>
    <row r="349" spans="1:28" s="39" customFormat="1" ht="60" customHeight="1" x14ac:dyDescent="0.2">
      <c r="A349" s="34">
        <f t="shared" si="18"/>
        <v>3.4899999999999998E-13</v>
      </c>
      <c r="B349" s="36">
        <f t="shared" si="16"/>
        <v>344</v>
      </c>
      <c r="C349" s="37"/>
      <c r="D349" s="37"/>
      <c r="E349" s="20"/>
      <c r="F349" s="1"/>
      <c r="G349" s="3"/>
      <c r="H349" s="7"/>
      <c r="I349" s="8"/>
      <c r="J349" s="3"/>
      <c r="K349" s="3"/>
      <c r="L349" s="1"/>
      <c r="M349" s="3"/>
      <c r="N349" s="10"/>
      <c r="O349" s="1"/>
      <c r="P349" s="1"/>
      <c r="Q349" s="1"/>
      <c r="R349" s="1"/>
      <c r="S349" s="1"/>
      <c r="T349" s="1"/>
      <c r="U349" s="1"/>
      <c r="V349" s="1"/>
      <c r="W349" s="32">
        <f t="shared" si="17"/>
        <v>3.4899999999999998E-13</v>
      </c>
      <c r="X349" s="38"/>
      <c r="Y349" s="38"/>
      <c r="Z349" s="38"/>
      <c r="AA349" s="38"/>
      <c r="AB349" s="38"/>
    </row>
    <row r="350" spans="1:28" s="39" customFormat="1" ht="60" customHeight="1" x14ac:dyDescent="0.2">
      <c r="A350" s="34">
        <f t="shared" si="18"/>
        <v>3.5000000000000002E-13</v>
      </c>
      <c r="B350" s="36">
        <f t="shared" si="16"/>
        <v>345</v>
      </c>
      <c r="C350" s="37"/>
      <c r="D350" s="37"/>
      <c r="E350" s="20"/>
      <c r="F350" s="1"/>
      <c r="G350" s="3"/>
      <c r="H350" s="7"/>
      <c r="I350" s="8"/>
      <c r="J350" s="3"/>
      <c r="K350" s="3"/>
      <c r="L350" s="1"/>
      <c r="M350" s="3"/>
      <c r="N350" s="10"/>
      <c r="O350" s="1"/>
      <c r="P350" s="1"/>
      <c r="Q350" s="1"/>
      <c r="R350" s="1"/>
      <c r="S350" s="1"/>
      <c r="T350" s="1"/>
      <c r="U350" s="1"/>
      <c r="V350" s="1"/>
      <c r="W350" s="32">
        <f t="shared" si="17"/>
        <v>3.5000000000000002E-13</v>
      </c>
      <c r="X350" s="38"/>
      <c r="Y350" s="38"/>
      <c r="Z350" s="38"/>
      <c r="AA350" s="38"/>
      <c r="AB350" s="38"/>
    </row>
    <row r="351" spans="1:28" s="39" customFormat="1" ht="60" customHeight="1" x14ac:dyDescent="0.2">
      <c r="A351" s="34">
        <f t="shared" si="18"/>
        <v>3.5100000000000002E-13</v>
      </c>
      <c r="B351" s="36">
        <f t="shared" si="16"/>
        <v>346</v>
      </c>
      <c r="C351" s="37"/>
      <c r="D351" s="37"/>
      <c r="E351" s="20"/>
      <c r="F351" s="1"/>
      <c r="G351" s="3"/>
      <c r="H351" s="7"/>
      <c r="I351" s="8"/>
      <c r="J351" s="3"/>
      <c r="K351" s="3"/>
      <c r="L351" s="1"/>
      <c r="M351" s="3"/>
      <c r="N351" s="10"/>
      <c r="O351" s="1"/>
      <c r="P351" s="1"/>
      <c r="Q351" s="1"/>
      <c r="R351" s="1"/>
      <c r="S351" s="1"/>
      <c r="T351" s="1"/>
      <c r="U351" s="1"/>
      <c r="V351" s="1"/>
      <c r="W351" s="32">
        <f t="shared" si="17"/>
        <v>3.5100000000000002E-13</v>
      </c>
      <c r="X351" s="38"/>
      <c r="Y351" s="38"/>
      <c r="Z351" s="38"/>
      <c r="AA351" s="38"/>
      <c r="AB351" s="38"/>
    </row>
    <row r="352" spans="1:28" s="39" customFormat="1" ht="60" customHeight="1" x14ac:dyDescent="0.2">
      <c r="A352" s="34">
        <f t="shared" si="18"/>
        <v>3.5200000000000001E-13</v>
      </c>
      <c r="B352" s="36">
        <f t="shared" si="16"/>
        <v>347</v>
      </c>
      <c r="C352" s="37"/>
      <c r="D352" s="37"/>
      <c r="E352" s="20"/>
      <c r="F352" s="1"/>
      <c r="G352" s="3"/>
      <c r="H352" s="7"/>
      <c r="I352" s="8"/>
      <c r="J352" s="3"/>
      <c r="K352" s="3"/>
      <c r="L352" s="1"/>
      <c r="M352" s="3"/>
      <c r="N352" s="10"/>
      <c r="O352" s="1"/>
      <c r="P352" s="1"/>
      <c r="Q352" s="1"/>
      <c r="R352" s="1"/>
      <c r="S352" s="1"/>
      <c r="T352" s="1"/>
      <c r="U352" s="1"/>
      <c r="V352" s="1"/>
      <c r="W352" s="32">
        <f t="shared" si="17"/>
        <v>3.5200000000000001E-13</v>
      </c>
      <c r="X352" s="38"/>
      <c r="Y352" s="38"/>
      <c r="Z352" s="38"/>
      <c r="AA352" s="38"/>
      <c r="AB352" s="38"/>
    </row>
    <row r="353" spans="1:28" s="39" customFormat="1" ht="60" customHeight="1" x14ac:dyDescent="0.2">
      <c r="A353" s="34">
        <f t="shared" si="18"/>
        <v>3.5300000000000001E-13</v>
      </c>
      <c r="B353" s="36">
        <f t="shared" si="16"/>
        <v>348</v>
      </c>
      <c r="C353" s="37"/>
      <c r="D353" s="37"/>
      <c r="E353" s="20"/>
      <c r="F353" s="1"/>
      <c r="G353" s="3"/>
      <c r="H353" s="7"/>
      <c r="I353" s="8"/>
      <c r="J353" s="3"/>
      <c r="K353" s="3"/>
      <c r="L353" s="1"/>
      <c r="M353" s="3"/>
      <c r="N353" s="10"/>
      <c r="O353" s="1"/>
      <c r="P353" s="1"/>
      <c r="Q353" s="1"/>
      <c r="R353" s="1"/>
      <c r="S353" s="1"/>
      <c r="T353" s="1"/>
      <c r="U353" s="1"/>
      <c r="V353" s="1"/>
      <c r="W353" s="32">
        <f t="shared" si="17"/>
        <v>3.5300000000000001E-13</v>
      </c>
      <c r="X353" s="38"/>
      <c r="Y353" s="38"/>
      <c r="Z353" s="38"/>
      <c r="AA353" s="38"/>
      <c r="AB353" s="38"/>
    </row>
    <row r="354" spans="1:28" s="39" customFormat="1" ht="60" customHeight="1" x14ac:dyDescent="0.2">
      <c r="A354" s="34">
        <f t="shared" si="18"/>
        <v>3.5400000000000001E-13</v>
      </c>
      <c r="B354" s="36">
        <f t="shared" si="16"/>
        <v>349</v>
      </c>
      <c r="C354" s="37"/>
      <c r="D354" s="37"/>
      <c r="E354" s="20"/>
      <c r="F354" s="1"/>
      <c r="G354" s="3"/>
      <c r="H354" s="7"/>
      <c r="I354" s="8"/>
      <c r="J354" s="3"/>
      <c r="K354" s="3"/>
      <c r="L354" s="1"/>
      <c r="M354" s="3"/>
      <c r="N354" s="10"/>
      <c r="O354" s="1"/>
      <c r="P354" s="1"/>
      <c r="Q354" s="1"/>
      <c r="R354" s="1"/>
      <c r="S354" s="1"/>
      <c r="T354" s="1"/>
      <c r="U354" s="1"/>
      <c r="V354" s="1"/>
      <c r="W354" s="32">
        <f t="shared" si="17"/>
        <v>3.5400000000000001E-13</v>
      </c>
      <c r="X354" s="38"/>
      <c r="Y354" s="38"/>
      <c r="Z354" s="38"/>
      <c r="AA354" s="38"/>
      <c r="AB354" s="38"/>
    </row>
    <row r="355" spans="1:28" s="39" customFormat="1" ht="60" customHeight="1" x14ac:dyDescent="0.2">
      <c r="A355" s="34">
        <f t="shared" si="18"/>
        <v>3.55E-13</v>
      </c>
      <c r="B355" s="36">
        <f t="shared" si="16"/>
        <v>350</v>
      </c>
      <c r="C355" s="37"/>
      <c r="D355" s="37"/>
      <c r="E355" s="20"/>
      <c r="F355" s="1"/>
      <c r="G355" s="3"/>
      <c r="H355" s="7"/>
      <c r="I355" s="8"/>
      <c r="J355" s="3"/>
      <c r="K355" s="3"/>
      <c r="L355" s="1"/>
      <c r="M355" s="3"/>
      <c r="N355" s="10"/>
      <c r="O355" s="1"/>
      <c r="P355" s="1"/>
      <c r="Q355" s="1"/>
      <c r="R355" s="1"/>
      <c r="S355" s="1"/>
      <c r="T355" s="1"/>
      <c r="U355" s="1"/>
      <c r="V355" s="1"/>
      <c r="W355" s="32">
        <f t="shared" si="17"/>
        <v>3.55E-13</v>
      </c>
      <c r="X355" s="38"/>
      <c r="Y355" s="38"/>
      <c r="Z355" s="38"/>
      <c r="AA355" s="38"/>
      <c r="AB355" s="38"/>
    </row>
    <row r="356" spans="1:28" s="39" customFormat="1" ht="60" customHeight="1" x14ac:dyDescent="0.2">
      <c r="A356" s="34">
        <f t="shared" si="18"/>
        <v>3.56E-13</v>
      </c>
      <c r="B356" s="36">
        <f t="shared" si="16"/>
        <v>351</v>
      </c>
      <c r="C356" s="37"/>
      <c r="D356" s="37"/>
      <c r="E356" s="20"/>
      <c r="F356" s="1"/>
      <c r="G356" s="3"/>
      <c r="H356" s="7"/>
      <c r="I356" s="8"/>
      <c r="J356" s="3"/>
      <c r="K356" s="3"/>
      <c r="L356" s="1"/>
      <c r="M356" s="3"/>
      <c r="N356" s="10"/>
      <c r="O356" s="1"/>
      <c r="P356" s="1"/>
      <c r="Q356" s="1"/>
      <c r="R356" s="1"/>
      <c r="S356" s="1"/>
      <c r="T356" s="1"/>
      <c r="U356" s="1"/>
      <c r="V356" s="1"/>
      <c r="W356" s="32">
        <f t="shared" si="17"/>
        <v>3.56E-13</v>
      </c>
      <c r="X356" s="38"/>
      <c r="Y356" s="38"/>
      <c r="Z356" s="38"/>
      <c r="AA356" s="38"/>
      <c r="AB356" s="38"/>
    </row>
    <row r="357" spans="1:28" s="39" customFormat="1" ht="60" customHeight="1" x14ac:dyDescent="0.2">
      <c r="A357" s="34">
        <f t="shared" si="18"/>
        <v>3.5699999999999999E-13</v>
      </c>
      <c r="B357" s="36">
        <f t="shared" si="16"/>
        <v>352</v>
      </c>
      <c r="C357" s="37"/>
      <c r="D357" s="37"/>
      <c r="E357" s="20"/>
      <c r="F357" s="1"/>
      <c r="G357" s="3"/>
      <c r="H357" s="7"/>
      <c r="I357" s="8"/>
      <c r="J357" s="3"/>
      <c r="K357" s="3"/>
      <c r="L357" s="1"/>
      <c r="M357" s="3"/>
      <c r="N357" s="10"/>
      <c r="O357" s="1"/>
      <c r="P357" s="1"/>
      <c r="Q357" s="1"/>
      <c r="R357" s="1"/>
      <c r="S357" s="1"/>
      <c r="T357" s="1"/>
      <c r="U357" s="1"/>
      <c r="V357" s="1"/>
      <c r="W357" s="32">
        <f t="shared" si="17"/>
        <v>3.5699999999999999E-13</v>
      </c>
      <c r="X357" s="38"/>
      <c r="Y357" s="38"/>
      <c r="Z357" s="38"/>
      <c r="AA357" s="38"/>
      <c r="AB357" s="38"/>
    </row>
    <row r="358" spans="1:28" s="39" customFormat="1" ht="60" customHeight="1" x14ac:dyDescent="0.2">
      <c r="A358" s="34">
        <f t="shared" si="18"/>
        <v>3.5799999999999999E-13</v>
      </c>
      <c r="B358" s="36">
        <f t="shared" si="16"/>
        <v>353</v>
      </c>
      <c r="C358" s="37"/>
      <c r="D358" s="37"/>
      <c r="E358" s="20"/>
      <c r="F358" s="1"/>
      <c r="G358" s="3"/>
      <c r="H358" s="7"/>
      <c r="I358" s="8"/>
      <c r="J358" s="3"/>
      <c r="K358" s="3"/>
      <c r="L358" s="1"/>
      <c r="M358" s="3"/>
      <c r="N358" s="10"/>
      <c r="O358" s="1"/>
      <c r="P358" s="1"/>
      <c r="Q358" s="1"/>
      <c r="R358" s="1"/>
      <c r="S358" s="1"/>
      <c r="T358" s="1"/>
      <c r="U358" s="1"/>
      <c r="V358" s="1"/>
      <c r="W358" s="32">
        <f t="shared" si="17"/>
        <v>3.5799999999999999E-13</v>
      </c>
      <c r="X358" s="38"/>
      <c r="Y358" s="38"/>
      <c r="Z358" s="38"/>
      <c r="AA358" s="38"/>
      <c r="AB358" s="38"/>
    </row>
    <row r="359" spans="1:28" s="39" customFormat="1" ht="60" customHeight="1" x14ac:dyDescent="0.2">
      <c r="A359" s="34">
        <f t="shared" si="18"/>
        <v>3.5899999999999998E-13</v>
      </c>
      <c r="B359" s="36">
        <f t="shared" si="16"/>
        <v>354</v>
      </c>
      <c r="C359" s="37"/>
      <c r="D359" s="37"/>
      <c r="E359" s="20"/>
      <c r="F359" s="1"/>
      <c r="G359" s="3"/>
      <c r="H359" s="7"/>
      <c r="I359" s="8"/>
      <c r="J359" s="3"/>
      <c r="K359" s="3"/>
      <c r="L359" s="1"/>
      <c r="M359" s="3"/>
      <c r="N359" s="10"/>
      <c r="O359" s="1"/>
      <c r="P359" s="1"/>
      <c r="Q359" s="1"/>
      <c r="R359" s="1"/>
      <c r="S359" s="1"/>
      <c r="T359" s="1"/>
      <c r="U359" s="1"/>
      <c r="V359" s="1"/>
      <c r="W359" s="32">
        <f t="shared" si="17"/>
        <v>3.5899999999999998E-13</v>
      </c>
      <c r="X359" s="38"/>
      <c r="Y359" s="38"/>
      <c r="Z359" s="38"/>
      <c r="AA359" s="38"/>
      <c r="AB359" s="38"/>
    </row>
    <row r="360" spans="1:28" s="39" customFormat="1" ht="60" customHeight="1" x14ac:dyDescent="0.2">
      <c r="A360" s="34">
        <f t="shared" si="18"/>
        <v>3.5999999999999998E-13</v>
      </c>
      <c r="B360" s="36">
        <f t="shared" si="16"/>
        <v>355</v>
      </c>
      <c r="C360" s="37"/>
      <c r="D360" s="37"/>
      <c r="E360" s="20"/>
      <c r="F360" s="1"/>
      <c r="G360" s="3"/>
      <c r="H360" s="7"/>
      <c r="I360" s="8"/>
      <c r="J360" s="3"/>
      <c r="K360" s="3"/>
      <c r="L360" s="1"/>
      <c r="M360" s="3"/>
      <c r="N360" s="10"/>
      <c r="O360" s="1"/>
      <c r="P360" s="1"/>
      <c r="Q360" s="1"/>
      <c r="R360" s="1"/>
      <c r="S360" s="1"/>
      <c r="T360" s="1"/>
      <c r="U360" s="1"/>
      <c r="V360" s="1"/>
      <c r="W360" s="32">
        <f t="shared" si="17"/>
        <v>3.5999999999999998E-13</v>
      </c>
      <c r="X360" s="38"/>
      <c r="Y360" s="38"/>
      <c r="Z360" s="38"/>
      <c r="AA360" s="38"/>
      <c r="AB360" s="38"/>
    </row>
    <row r="361" spans="1:28" s="39" customFormat="1" ht="60" customHeight="1" x14ac:dyDescent="0.2">
      <c r="A361" s="34">
        <f t="shared" si="18"/>
        <v>3.6099999999999998E-13</v>
      </c>
      <c r="B361" s="36">
        <f t="shared" si="16"/>
        <v>356</v>
      </c>
      <c r="C361" s="37"/>
      <c r="D361" s="37"/>
      <c r="E361" s="20"/>
      <c r="F361" s="1"/>
      <c r="G361" s="3"/>
      <c r="H361" s="7"/>
      <c r="I361" s="8"/>
      <c r="J361" s="3"/>
      <c r="K361" s="3"/>
      <c r="L361" s="1"/>
      <c r="M361" s="3"/>
      <c r="N361" s="10"/>
      <c r="O361" s="1"/>
      <c r="P361" s="1"/>
      <c r="Q361" s="1"/>
      <c r="R361" s="1"/>
      <c r="S361" s="1"/>
      <c r="T361" s="1"/>
      <c r="U361" s="1"/>
      <c r="V361" s="1"/>
      <c r="W361" s="32">
        <f t="shared" si="17"/>
        <v>3.6099999999999998E-13</v>
      </c>
      <c r="X361" s="38"/>
      <c r="Y361" s="38"/>
      <c r="Z361" s="38"/>
      <c r="AA361" s="38"/>
      <c r="AB361" s="38"/>
    </row>
    <row r="362" spans="1:28" s="39" customFormat="1" ht="60" customHeight="1" x14ac:dyDescent="0.2">
      <c r="A362" s="34">
        <f t="shared" si="18"/>
        <v>3.6200000000000002E-13</v>
      </c>
      <c r="B362" s="36">
        <f t="shared" si="16"/>
        <v>357</v>
      </c>
      <c r="C362" s="37"/>
      <c r="D362" s="37"/>
      <c r="E362" s="20"/>
      <c r="F362" s="1"/>
      <c r="G362" s="3"/>
      <c r="H362" s="7"/>
      <c r="I362" s="8"/>
      <c r="J362" s="3"/>
      <c r="K362" s="3"/>
      <c r="L362" s="1"/>
      <c r="M362" s="3"/>
      <c r="N362" s="10"/>
      <c r="O362" s="1"/>
      <c r="P362" s="1"/>
      <c r="Q362" s="1"/>
      <c r="R362" s="1"/>
      <c r="S362" s="1"/>
      <c r="T362" s="1"/>
      <c r="U362" s="1"/>
      <c r="V362" s="1"/>
      <c r="W362" s="32">
        <f t="shared" si="17"/>
        <v>3.6200000000000002E-13</v>
      </c>
      <c r="X362" s="38"/>
      <c r="Y362" s="38"/>
      <c r="Z362" s="38"/>
      <c r="AA362" s="38"/>
      <c r="AB362" s="38"/>
    </row>
    <row r="363" spans="1:28" s="39" customFormat="1" ht="60" customHeight="1" x14ac:dyDescent="0.2">
      <c r="A363" s="34">
        <f t="shared" si="18"/>
        <v>3.6300000000000002E-13</v>
      </c>
      <c r="B363" s="36">
        <f t="shared" si="16"/>
        <v>358</v>
      </c>
      <c r="C363" s="37"/>
      <c r="D363" s="37"/>
      <c r="E363" s="20"/>
      <c r="F363" s="1"/>
      <c r="G363" s="3"/>
      <c r="H363" s="7"/>
      <c r="I363" s="8"/>
      <c r="J363" s="3"/>
      <c r="K363" s="3"/>
      <c r="L363" s="1"/>
      <c r="M363" s="3"/>
      <c r="N363" s="10"/>
      <c r="O363" s="1"/>
      <c r="P363" s="1"/>
      <c r="Q363" s="1"/>
      <c r="R363" s="1"/>
      <c r="S363" s="1"/>
      <c r="T363" s="1"/>
      <c r="U363" s="1"/>
      <c r="V363" s="1"/>
      <c r="W363" s="32">
        <f t="shared" si="17"/>
        <v>3.6300000000000002E-13</v>
      </c>
      <c r="X363" s="38"/>
      <c r="Y363" s="38"/>
      <c r="Z363" s="38"/>
      <c r="AA363" s="38"/>
      <c r="AB363" s="38"/>
    </row>
    <row r="364" spans="1:28" s="39" customFormat="1" ht="60" customHeight="1" x14ac:dyDescent="0.2">
      <c r="A364" s="34">
        <f t="shared" si="18"/>
        <v>3.6400000000000001E-13</v>
      </c>
      <c r="B364" s="36">
        <f t="shared" si="16"/>
        <v>359</v>
      </c>
      <c r="C364" s="37"/>
      <c r="D364" s="37"/>
      <c r="E364" s="20"/>
      <c r="F364" s="1"/>
      <c r="G364" s="3"/>
      <c r="H364" s="7"/>
      <c r="I364" s="8"/>
      <c r="J364" s="3"/>
      <c r="K364" s="3"/>
      <c r="L364" s="1"/>
      <c r="M364" s="3"/>
      <c r="N364" s="10"/>
      <c r="O364" s="1"/>
      <c r="P364" s="1"/>
      <c r="Q364" s="1"/>
      <c r="R364" s="1"/>
      <c r="S364" s="1"/>
      <c r="T364" s="1"/>
      <c r="U364" s="1"/>
      <c r="V364" s="1"/>
      <c r="W364" s="32">
        <f t="shared" si="17"/>
        <v>3.6400000000000001E-13</v>
      </c>
      <c r="X364" s="38"/>
      <c r="Y364" s="38"/>
      <c r="Z364" s="38"/>
      <c r="AA364" s="38"/>
      <c r="AB364" s="38"/>
    </row>
    <row r="365" spans="1:28" s="39" customFormat="1" ht="60" customHeight="1" x14ac:dyDescent="0.2">
      <c r="A365" s="34">
        <f t="shared" si="18"/>
        <v>3.6500000000000001E-13</v>
      </c>
      <c r="B365" s="36">
        <f t="shared" si="16"/>
        <v>360</v>
      </c>
      <c r="C365" s="37"/>
      <c r="D365" s="37"/>
      <c r="E365" s="20"/>
      <c r="F365" s="1"/>
      <c r="G365" s="3"/>
      <c r="H365" s="7"/>
      <c r="I365" s="8"/>
      <c r="J365" s="3"/>
      <c r="K365" s="3"/>
      <c r="L365" s="1"/>
      <c r="M365" s="3"/>
      <c r="N365" s="10"/>
      <c r="O365" s="1"/>
      <c r="P365" s="1"/>
      <c r="Q365" s="1"/>
      <c r="R365" s="1"/>
      <c r="S365" s="1"/>
      <c r="T365" s="1"/>
      <c r="U365" s="1"/>
      <c r="V365" s="1"/>
      <c r="W365" s="32">
        <f t="shared" si="17"/>
        <v>3.6500000000000001E-13</v>
      </c>
      <c r="X365" s="38"/>
      <c r="Y365" s="38"/>
      <c r="Z365" s="38"/>
      <c r="AA365" s="38"/>
      <c r="AB365" s="38"/>
    </row>
    <row r="366" spans="1:28" s="39" customFormat="1" ht="60" customHeight="1" x14ac:dyDescent="0.2">
      <c r="A366" s="34">
        <f t="shared" si="18"/>
        <v>3.6600000000000001E-13</v>
      </c>
      <c r="B366" s="36">
        <f t="shared" si="16"/>
        <v>361</v>
      </c>
      <c r="C366" s="37"/>
      <c r="D366" s="37"/>
      <c r="E366" s="20"/>
      <c r="F366" s="1"/>
      <c r="G366" s="3"/>
      <c r="H366" s="7"/>
      <c r="I366" s="8"/>
      <c r="J366" s="3"/>
      <c r="K366" s="3"/>
      <c r="L366" s="1"/>
      <c r="M366" s="3"/>
      <c r="N366" s="10"/>
      <c r="O366" s="1"/>
      <c r="P366" s="1"/>
      <c r="Q366" s="1"/>
      <c r="R366" s="1"/>
      <c r="S366" s="1"/>
      <c r="T366" s="1"/>
      <c r="U366" s="1"/>
      <c r="V366" s="1"/>
      <c r="W366" s="32">
        <f t="shared" si="17"/>
        <v>3.6600000000000001E-13</v>
      </c>
      <c r="X366" s="38"/>
      <c r="Y366" s="38"/>
      <c r="Z366" s="38"/>
      <c r="AA366" s="38"/>
      <c r="AB366" s="38"/>
    </row>
    <row r="367" spans="1:28" s="39" customFormat="1" ht="60" customHeight="1" x14ac:dyDescent="0.2">
      <c r="A367" s="34">
        <f t="shared" si="18"/>
        <v>3.67E-13</v>
      </c>
      <c r="B367" s="36">
        <f t="shared" si="16"/>
        <v>362</v>
      </c>
      <c r="C367" s="37"/>
      <c r="D367" s="37"/>
      <c r="E367" s="20"/>
      <c r="F367" s="1"/>
      <c r="G367" s="3"/>
      <c r="H367" s="7"/>
      <c r="I367" s="8"/>
      <c r="J367" s="3"/>
      <c r="K367" s="3"/>
      <c r="L367" s="1"/>
      <c r="M367" s="3"/>
      <c r="N367" s="10"/>
      <c r="O367" s="1"/>
      <c r="P367" s="1"/>
      <c r="Q367" s="1"/>
      <c r="R367" s="1"/>
      <c r="S367" s="1"/>
      <c r="T367" s="1"/>
      <c r="U367" s="1"/>
      <c r="V367" s="1"/>
      <c r="W367" s="32">
        <f t="shared" si="17"/>
        <v>3.67E-13</v>
      </c>
      <c r="X367" s="38"/>
      <c r="Y367" s="38"/>
      <c r="Z367" s="38"/>
      <c r="AA367" s="38"/>
      <c r="AB367" s="38"/>
    </row>
    <row r="368" spans="1:28" s="39" customFormat="1" ht="60" customHeight="1" x14ac:dyDescent="0.2">
      <c r="A368" s="34">
        <f t="shared" si="18"/>
        <v>3.68E-13</v>
      </c>
      <c r="B368" s="36">
        <f t="shared" si="16"/>
        <v>363</v>
      </c>
      <c r="C368" s="37"/>
      <c r="D368" s="37"/>
      <c r="E368" s="20"/>
      <c r="F368" s="1"/>
      <c r="G368" s="3"/>
      <c r="H368" s="7"/>
      <c r="I368" s="8"/>
      <c r="J368" s="3"/>
      <c r="K368" s="3"/>
      <c r="L368" s="1"/>
      <c r="M368" s="3"/>
      <c r="N368" s="10"/>
      <c r="O368" s="1"/>
      <c r="P368" s="1"/>
      <c r="Q368" s="1"/>
      <c r="R368" s="1"/>
      <c r="S368" s="1"/>
      <c r="T368" s="1"/>
      <c r="U368" s="1"/>
      <c r="V368" s="1"/>
      <c r="W368" s="32">
        <f t="shared" si="17"/>
        <v>3.68E-13</v>
      </c>
      <c r="X368" s="38"/>
      <c r="Y368" s="38"/>
      <c r="Z368" s="38"/>
      <c r="AA368" s="38"/>
      <c r="AB368" s="38"/>
    </row>
    <row r="369" spans="1:28" s="39" customFormat="1" ht="60" customHeight="1" x14ac:dyDescent="0.2">
      <c r="A369" s="34">
        <f t="shared" si="18"/>
        <v>3.6899999999999999E-13</v>
      </c>
      <c r="B369" s="36">
        <f t="shared" si="16"/>
        <v>364</v>
      </c>
      <c r="C369" s="37"/>
      <c r="D369" s="37"/>
      <c r="E369" s="20"/>
      <c r="F369" s="1"/>
      <c r="G369" s="3"/>
      <c r="H369" s="7"/>
      <c r="I369" s="8"/>
      <c r="J369" s="3"/>
      <c r="K369" s="3"/>
      <c r="L369" s="1"/>
      <c r="M369" s="3"/>
      <c r="N369" s="10"/>
      <c r="O369" s="1"/>
      <c r="P369" s="1"/>
      <c r="Q369" s="1"/>
      <c r="R369" s="1"/>
      <c r="S369" s="1"/>
      <c r="T369" s="1"/>
      <c r="U369" s="1"/>
      <c r="V369" s="1"/>
      <c r="W369" s="32">
        <f t="shared" si="17"/>
        <v>3.6899999999999999E-13</v>
      </c>
      <c r="X369" s="38"/>
      <c r="Y369" s="38"/>
      <c r="Z369" s="38"/>
      <c r="AA369" s="38"/>
      <c r="AB369" s="38"/>
    </row>
    <row r="370" spans="1:28" s="39" customFormat="1" ht="60" customHeight="1" x14ac:dyDescent="0.2">
      <c r="A370" s="34">
        <f t="shared" si="18"/>
        <v>3.6999999999999999E-13</v>
      </c>
      <c r="B370" s="36">
        <f t="shared" si="16"/>
        <v>365</v>
      </c>
      <c r="C370" s="37"/>
      <c r="D370" s="37"/>
      <c r="E370" s="20"/>
      <c r="F370" s="1"/>
      <c r="G370" s="3"/>
      <c r="H370" s="7"/>
      <c r="I370" s="8"/>
      <c r="J370" s="3"/>
      <c r="K370" s="3"/>
      <c r="L370" s="1"/>
      <c r="M370" s="3"/>
      <c r="N370" s="10"/>
      <c r="O370" s="1"/>
      <c r="P370" s="1"/>
      <c r="Q370" s="1"/>
      <c r="R370" s="1"/>
      <c r="S370" s="1"/>
      <c r="T370" s="1"/>
      <c r="U370" s="1"/>
      <c r="V370" s="1"/>
      <c r="W370" s="32">
        <f t="shared" si="17"/>
        <v>3.6999999999999999E-13</v>
      </c>
      <c r="X370" s="38"/>
      <c r="Y370" s="38"/>
      <c r="Z370" s="38"/>
      <c r="AA370" s="38"/>
      <c r="AB370" s="38"/>
    </row>
    <row r="371" spans="1:28" s="39" customFormat="1" ht="60" customHeight="1" x14ac:dyDescent="0.2">
      <c r="A371" s="34">
        <f t="shared" si="18"/>
        <v>3.7099999999999998E-13</v>
      </c>
      <c r="B371" s="36">
        <f t="shared" si="16"/>
        <v>366</v>
      </c>
      <c r="C371" s="37"/>
      <c r="D371" s="37"/>
      <c r="E371" s="20"/>
      <c r="F371" s="1"/>
      <c r="G371" s="3"/>
      <c r="H371" s="7"/>
      <c r="I371" s="8"/>
      <c r="J371" s="3"/>
      <c r="K371" s="3"/>
      <c r="L371" s="1"/>
      <c r="M371" s="3"/>
      <c r="N371" s="10"/>
      <c r="O371" s="1"/>
      <c r="P371" s="1"/>
      <c r="Q371" s="1"/>
      <c r="R371" s="1"/>
      <c r="S371" s="1"/>
      <c r="T371" s="1"/>
      <c r="U371" s="1"/>
      <c r="V371" s="1"/>
      <c r="W371" s="32">
        <f t="shared" si="17"/>
        <v>3.7099999999999998E-13</v>
      </c>
      <c r="X371" s="38"/>
      <c r="Y371" s="38"/>
      <c r="Z371" s="38"/>
      <c r="AA371" s="38"/>
      <c r="AB371" s="38"/>
    </row>
    <row r="372" spans="1:28" s="39" customFormat="1" ht="60" customHeight="1" x14ac:dyDescent="0.2">
      <c r="A372" s="34">
        <f t="shared" si="18"/>
        <v>3.7199999999999998E-13</v>
      </c>
      <c r="B372" s="36">
        <f t="shared" si="16"/>
        <v>367</v>
      </c>
      <c r="C372" s="37"/>
      <c r="D372" s="37"/>
      <c r="E372" s="20"/>
      <c r="F372" s="1"/>
      <c r="G372" s="3"/>
      <c r="H372" s="7"/>
      <c r="I372" s="8"/>
      <c r="J372" s="3"/>
      <c r="K372" s="3"/>
      <c r="L372" s="1"/>
      <c r="M372" s="3"/>
      <c r="N372" s="10"/>
      <c r="O372" s="1"/>
      <c r="P372" s="1"/>
      <c r="Q372" s="1"/>
      <c r="R372" s="1"/>
      <c r="S372" s="1"/>
      <c r="T372" s="1"/>
      <c r="U372" s="1"/>
      <c r="V372" s="1"/>
      <c r="W372" s="32">
        <f t="shared" si="17"/>
        <v>3.7199999999999998E-13</v>
      </c>
      <c r="X372" s="38"/>
      <c r="Y372" s="38"/>
      <c r="Z372" s="38"/>
      <c r="AA372" s="38"/>
      <c r="AB372" s="38"/>
    </row>
    <row r="373" spans="1:28" s="39" customFormat="1" ht="60" customHeight="1" x14ac:dyDescent="0.2">
      <c r="A373" s="34">
        <f t="shared" si="18"/>
        <v>3.7299999999999998E-13</v>
      </c>
      <c r="B373" s="36">
        <f t="shared" si="16"/>
        <v>368</v>
      </c>
      <c r="C373" s="37"/>
      <c r="D373" s="37"/>
      <c r="E373" s="20"/>
      <c r="F373" s="1"/>
      <c r="G373" s="3"/>
      <c r="H373" s="7"/>
      <c r="I373" s="8"/>
      <c r="J373" s="3"/>
      <c r="K373" s="3"/>
      <c r="L373" s="1"/>
      <c r="M373" s="3"/>
      <c r="N373" s="10"/>
      <c r="O373" s="1"/>
      <c r="P373" s="1"/>
      <c r="Q373" s="1"/>
      <c r="R373" s="1"/>
      <c r="S373" s="1"/>
      <c r="T373" s="1"/>
      <c r="U373" s="1"/>
      <c r="V373" s="1"/>
      <c r="W373" s="32">
        <f t="shared" si="17"/>
        <v>3.7299999999999998E-13</v>
      </c>
      <c r="X373" s="38"/>
      <c r="Y373" s="38"/>
      <c r="Z373" s="38"/>
      <c r="AA373" s="38"/>
      <c r="AB373" s="38"/>
    </row>
    <row r="374" spans="1:28" s="39" customFormat="1" ht="60" customHeight="1" x14ac:dyDescent="0.2">
      <c r="A374" s="34">
        <f t="shared" si="18"/>
        <v>3.7400000000000002E-13</v>
      </c>
      <c r="B374" s="36">
        <f t="shared" si="16"/>
        <v>369</v>
      </c>
      <c r="C374" s="37"/>
      <c r="D374" s="37"/>
      <c r="E374" s="20"/>
      <c r="F374" s="1"/>
      <c r="G374" s="3"/>
      <c r="H374" s="7"/>
      <c r="I374" s="8"/>
      <c r="J374" s="3"/>
      <c r="K374" s="3"/>
      <c r="L374" s="1"/>
      <c r="M374" s="3"/>
      <c r="N374" s="10"/>
      <c r="O374" s="1"/>
      <c r="P374" s="1"/>
      <c r="Q374" s="1"/>
      <c r="R374" s="1"/>
      <c r="S374" s="1"/>
      <c r="T374" s="1"/>
      <c r="U374" s="1"/>
      <c r="V374" s="1"/>
      <c r="W374" s="32">
        <f t="shared" si="17"/>
        <v>3.7400000000000002E-13</v>
      </c>
      <c r="X374" s="38"/>
      <c r="Y374" s="38"/>
      <c r="Z374" s="38"/>
      <c r="AA374" s="38"/>
      <c r="AB374" s="38"/>
    </row>
    <row r="375" spans="1:28" s="39" customFormat="1" ht="60" customHeight="1" x14ac:dyDescent="0.2">
      <c r="A375" s="34">
        <f t="shared" si="18"/>
        <v>3.7500000000000002E-13</v>
      </c>
      <c r="B375" s="36">
        <f t="shared" si="16"/>
        <v>370</v>
      </c>
      <c r="C375" s="37"/>
      <c r="D375" s="37"/>
      <c r="E375" s="20"/>
      <c r="F375" s="1"/>
      <c r="G375" s="3"/>
      <c r="H375" s="7"/>
      <c r="I375" s="8"/>
      <c r="J375" s="3"/>
      <c r="K375" s="3"/>
      <c r="L375" s="1"/>
      <c r="M375" s="3"/>
      <c r="N375" s="10"/>
      <c r="O375" s="1"/>
      <c r="P375" s="1"/>
      <c r="Q375" s="1"/>
      <c r="R375" s="1"/>
      <c r="S375" s="1"/>
      <c r="T375" s="1"/>
      <c r="U375" s="1"/>
      <c r="V375" s="1"/>
      <c r="W375" s="32">
        <f t="shared" si="17"/>
        <v>3.7500000000000002E-13</v>
      </c>
      <c r="X375" s="38"/>
      <c r="Y375" s="38"/>
      <c r="Z375" s="38"/>
      <c r="AA375" s="38"/>
      <c r="AB375" s="38"/>
    </row>
    <row r="376" spans="1:28" s="39" customFormat="1" ht="60" customHeight="1" x14ac:dyDescent="0.2">
      <c r="A376" s="34">
        <f t="shared" si="18"/>
        <v>3.7600000000000001E-13</v>
      </c>
      <c r="B376" s="36">
        <f t="shared" si="16"/>
        <v>371</v>
      </c>
      <c r="C376" s="37"/>
      <c r="D376" s="37"/>
      <c r="E376" s="20"/>
      <c r="F376" s="1"/>
      <c r="G376" s="3"/>
      <c r="H376" s="7"/>
      <c r="I376" s="8"/>
      <c r="J376" s="3"/>
      <c r="K376" s="3"/>
      <c r="L376" s="1"/>
      <c r="M376" s="3"/>
      <c r="N376" s="10"/>
      <c r="O376" s="1"/>
      <c r="P376" s="1"/>
      <c r="Q376" s="1"/>
      <c r="R376" s="1"/>
      <c r="S376" s="1"/>
      <c r="T376" s="1"/>
      <c r="U376" s="1"/>
      <c r="V376" s="1"/>
      <c r="W376" s="32">
        <f t="shared" si="17"/>
        <v>3.7600000000000001E-13</v>
      </c>
      <c r="X376" s="38"/>
      <c r="Y376" s="38"/>
      <c r="Z376" s="38"/>
      <c r="AA376" s="38"/>
      <c r="AB376" s="38"/>
    </row>
    <row r="377" spans="1:28" s="39" customFormat="1" ht="60" customHeight="1" x14ac:dyDescent="0.2">
      <c r="A377" s="34">
        <f t="shared" si="18"/>
        <v>3.7700000000000001E-13</v>
      </c>
      <c r="B377" s="36">
        <f t="shared" si="16"/>
        <v>372</v>
      </c>
      <c r="C377" s="37"/>
      <c r="D377" s="37"/>
      <c r="E377" s="20"/>
      <c r="F377" s="1"/>
      <c r="G377" s="3"/>
      <c r="H377" s="7"/>
      <c r="I377" s="8"/>
      <c r="J377" s="3"/>
      <c r="K377" s="3"/>
      <c r="L377" s="1"/>
      <c r="M377" s="3"/>
      <c r="N377" s="10"/>
      <c r="O377" s="1"/>
      <c r="P377" s="1"/>
      <c r="Q377" s="1"/>
      <c r="R377" s="1"/>
      <c r="S377" s="1"/>
      <c r="T377" s="1"/>
      <c r="U377" s="1"/>
      <c r="V377" s="1"/>
      <c r="W377" s="32">
        <f t="shared" si="17"/>
        <v>3.7700000000000001E-13</v>
      </c>
      <c r="X377" s="38"/>
      <c r="Y377" s="38"/>
      <c r="Z377" s="38"/>
      <c r="AA377" s="38"/>
      <c r="AB377" s="38"/>
    </row>
    <row r="378" spans="1:28" s="39" customFormat="1" ht="60" customHeight="1" x14ac:dyDescent="0.2">
      <c r="A378" s="34">
        <f t="shared" si="18"/>
        <v>3.78E-13</v>
      </c>
      <c r="B378" s="36">
        <f t="shared" si="16"/>
        <v>373</v>
      </c>
      <c r="C378" s="37"/>
      <c r="D378" s="37"/>
      <c r="E378" s="20"/>
      <c r="F378" s="1"/>
      <c r="G378" s="3"/>
      <c r="H378" s="7"/>
      <c r="I378" s="8"/>
      <c r="J378" s="3"/>
      <c r="K378" s="3"/>
      <c r="L378" s="1"/>
      <c r="M378" s="3"/>
      <c r="N378" s="10"/>
      <c r="O378" s="1"/>
      <c r="P378" s="1"/>
      <c r="Q378" s="1"/>
      <c r="R378" s="1"/>
      <c r="S378" s="1"/>
      <c r="T378" s="1"/>
      <c r="U378" s="1"/>
      <c r="V378" s="1"/>
      <c r="W378" s="32">
        <f t="shared" si="17"/>
        <v>3.78E-13</v>
      </c>
      <c r="X378" s="38"/>
      <c r="Y378" s="38"/>
      <c r="Z378" s="38"/>
      <c r="AA378" s="38"/>
      <c r="AB378" s="38"/>
    </row>
    <row r="379" spans="1:28" s="39" customFormat="1" ht="60" customHeight="1" x14ac:dyDescent="0.2">
      <c r="A379" s="34">
        <f t="shared" si="18"/>
        <v>3.79E-13</v>
      </c>
      <c r="B379" s="36">
        <f t="shared" si="16"/>
        <v>374</v>
      </c>
      <c r="C379" s="37"/>
      <c r="D379" s="37"/>
      <c r="E379" s="20"/>
      <c r="F379" s="1"/>
      <c r="G379" s="3"/>
      <c r="H379" s="7"/>
      <c r="I379" s="8"/>
      <c r="J379" s="3"/>
      <c r="K379" s="3"/>
      <c r="L379" s="1"/>
      <c r="M379" s="3"/>
      <c r="N379" s="10"/>
      <c r="O379" s="1"/>
      <c r="P379" s="1"/>
      <c r="Q379" s="1"/>
      <c r="R379" s="1"/>
      <c r="S379" s="1"/>
      <c r="T379" s="1"/>
      <c r="U379" s="1"/>
      <c r="V379" s="1"/>
      <c r="W379" s="32">
        <f t="shared" si="17"/>
        <v>3.79E-13</v>
      </c>
      <c r="X379" s="38"/>
      <c r="Y379" s="38"/>
      <c r="Z379" s="38"/>
      <c r="AA379" s="38"/>
      <c r="AB379" s="38"/>
    </row>
    <row r="380" spans="1:28" s="39" customFormat="1" ht="60" customHeight="1" x14ac:dyDescent="0.2">
      <c r="A380" s="34">
        <f t="shared" si="18"/>
        <v>3.8E-13</v>
      </c>
      <c r="B380" s="36">
        <f t="shared" si="16"/>
        <v>375</v>
      </c>
      <c r="C380" s="37"/>
      <c r="D380" s="37"/>
      <c r="E380" s="20"/>
      <c r="F380" s="1"/>
      <c r="G380" s="3"/>
      <c r="H380" s="7"/>
      <c r="I380" s="8"/>
      <c r="J380" s="3"/>
      <c r="K380" s="3"/>
      <c r="L380" s="1"/>
      <c r="M380" s="3"/>
      <c r="N380" s="10"/>
      <c r="O380" s="1"/>
      <c r="P380" s="1"/>
      <c r="Q380" s="1"/>
      <c r="R380" s="1"/>
      <c r="S380" s="1"/>
      <c r="T380" s="1"/>
      <c r="U380" s="1"/>
      <c r="V380" s="1"/>
      <c r="W380" s="32">
        <f t="shared" si="17"/>
        <v>3.8E-13</v>
      </c>
      <c r="X380" s="38"/>
      <c r="Y380" s="38"/>
      <c r="Z380" s="38"/>
      <c r="AA380" s="38"/>
      <c r="AB380" s="38"/>
    </row>
    <row r="381" spans="1:28" s="39" customFormat="1" ht="60" customHeight="1" x14ac:dyDescent="0.2">
      <c r="A381" s="34">
        <f t="shared" si="18"/>
        <v>3.8099999999999999E-13</v>
      </c>
      <c r="B381" s="36">
        <f t="shared" si="16"/>
        <v>376</v>
      </c>
      <c r="C381" s="37"/>
      <c r="D381" s="37"/>
      <c r="E381" s="20"/>
      <c r="F381" s="1"/>
      <c r="G381" s="3"/>
      <c r="H381" s="7"/>
      <c r="I381" s="8"/>
      <c r="J381" s="3"/>
      <c r="K381" s="3"/>
      <c r="L381" s="1"/>
      <c r="M381" s="3"/>
      <c r="N381" s="10"/>
      <c r="O381" s="1"/>
      <c r="P381" s="1"/>
      <c r="Q381" s="1"/>
      <c r="R381" s="1"/>
      <c r="S381" s="1"/>
      <c r="T381" s="1"/>
      <c r="U381" s="1"/>
      <c r="V381" s="1"/>
      <c r="W381" s="32">
        <f t="shared" si="17"/>
        <v>3.8099999999999999E-13</v>
      </c>
      <c r="X381" s="38"/>
      <c r="Y381" s="38"/>
      <c r="Z381" s="38"/>
      <c r="AA381" s="38"/>
      <c r="AB381" s="38"/>
    </row>
    <row r="382" spans="1:28" s="39" customFormat="1" ht="60" customHeight="1" x14ac:dyDescent="0.2">
      <c r="A382" s="34">
        <f t="shared" si="18"/>
        <v>3.8199999999999999E-13</v>
      </c>
      <c r="B382" s="36">
        <f t="shared" si="16"/>
        <v>377</v>
      </c>
      <c r="C382" s="37"/>
      <c r="D382" s="37"/>
      <c r="E382" s="20"/>
      <c r="F382" s="1"/>
      <c r="G382" s="3"/>
      <c r="H382" s="7"/>
      <c r="I382" s="8"/>
      <c r="J382" s="3"/>
      <c r="K382" s="3"/>
      <c r="L382" s="1"/>
      <c r="M382" s="3"/>
      <c r="N382" s="10"/>
      <c r="O382" s="1"/>
      <c r="P382" s="1"/>
      <c r="Q382" s="1"/>
      <c r="R382" s="1"/>
      <c r="S382" s="1"/>
      <c r="T382" s="1"/>
      <c r="U382" s="1"/>
      <c r="V382" s="1"/>
      <c r="W382" s="32">
        <f t="shared" si="17"/>
        <v>3.8199999999999999E-13</v>
      </c>
      <c r="X382" s="38"/>
      <c r="Y382" s="38"/>
      <c r="Z382" s="38"/>
      <c r="AA382" s="38"/>
      <c r="AB382" s="38"/>
    </row>
    <row r="383" spans="1:28" s="39" customFormat="1" ht="60" customHeight="1" x14ac:dyDescent="0.2">
      <c r="A383" s="34">
        <f t="shared" si="18"/>
        <v>3.8299999999999998E-13</v>
      </c>
      <c r="B383" s="36">
        <f t="shared" si="16"/>
        <v>378</v>
      </c>
      <c r="C383" s="37"/>
      <c r="D383" s="37"/>
      <c r="E383" s="20"/>
      <c r="F383" s="1"/>
      <c r="G383" s="3"/>
      <c r="H383" s="7"/>
      <c r="I383" s="8"/>
      <c r="J383" s="3"/>
      <c r="K383" s="3"/>
      <c r="L383" s="1"/>
      <c r="M383" s="3"/>
      <c r="N383" s="10"/>
      <c r="O383" s="1"/>
      <c r="P383" s="1"/>
      <c r="Q383" s="1"/>
      <c r="R383" s="1"/>
      <c r="S383" s="1"/>
      <c r="T383" s="1"/>
      <c r="U383" s="1"/>
      <c r="V383" s="1"/>
      <c r="W383" s="32">
        <f t="shared" si="17"/>
        <v>3.8299999999999998E-13</v>
      </c>
      <c r="X383" s="38"/>
      <c r="Y383" s="38"/>
      <c r="Z383" s="38"/>
      <c r="AA383" s="38"/>
      <c r="AB383" s="38"/>
    </row>
    <row r="384" spans="1:28" s="39" customFormat="1" ht="60" customHeight="1" x14ac:dyDescent="0.2">
      <c r="A384" s="34">
        <f t="shared" si="18"/>
        <v>3.8399999999999998E-13</v>
      </c>
      <c r="B384" s="36">
        <f t="shared" si="16"/>
        <v>379</v>
      </c>
      <c r="C384" s="37"/>
      <c r="D384" s="37"/>
      <c r="E384" s="20"/>
      <c r="F384" s="1"/>
      <c r="G384" s="3"/>
      <c r="H384" s="7"/>
      <c r="I384" s="8"/>
      <c r="J384" s="3"/>
      <c r="K384" s="3"/>
      <c r="L384" s="1"/>
      <c r="M384" s="3"/>
      <c r="N384" s="10"/>
      <c r="O384" s="1"/>
      <c r="P384" s="1"/>
      <c r="Q384" s="1"/>
      <c r="R384" s="1"/>
      <c r="S384" s="1"/>
      <c r="T384" s="1"/>
      <c r="U384" s="1"/>
      <c r="V384" s="1"/>
      <c r="W384" s="32">
        <f t="shared" si="17"/>
        <v>3.8399999999999998E-13</v>
      </c>
      <c r="X384" s="38"/>
      <c r="Y384" s="38"/>
      <c r="Z384" s="38"/>
      <c r="AA384" s="38"/>
      <c r="AB384" s="38"/>
    </row>
    <row r="385" spans="1:28" s="39" customFormat="1" ht="60" customHeight="1" x14ac:dyDescent="0.2">
      <c r="A385" s="34">
        <f t="shared" si="18"/>
        <v>3.8499999999999998E-13</v>
      </c>
      <c r="B385" s="36">
        <f t="shared" si="16"/>
        <v>380</v>
      </c>
      <c r="C385" s="37"/>
      <c r="D385" s="37"/>
      <c r="E385" s="20"/>
      <c r="F385" s="1"/>
      <c r="G385" s="3"/>
      <c r="H385" s="7"/>
      <c r="I385" s="8"/>
      <c r="J385" s="3"/>
      <c r="K385" s="3"/>
      <c r="L385" s="1"/>
      <c r="M385" s="3"/>
      <c r="N385" s="10"/>
      <c r="O385" s="1"/>
      <c r="P385" s="1"/>
      <c r="Q385" s="1"/>
      <c r="R385" s="1"/>
      <c r="S385" s="1"/>
      <c r="T385" s="1"/>
      <c r="U385" s="1"/>
      <c r="V385" s="1"/>
      <c r="W385" s="32">
        <f t="shared" si="17"/>
        <v>3.8499999999999998E-13</v>
      </c>
      <c r="X385" s="38"/>
      <c r="Y385" s="38"/>
      <c r="Z385" s="38"/>
      <c r="AA385" s="38"/>
      <c r="AB385" s="38"/>
    </row>
    <row r="386" spans="1:28" s="39" customFormat="1" ht="60" customHeight="1" x14ac:dyDescent="0.2">
      <c r="A386" s="34">
        <f t="shared" si="18"/>
        <v>3.8600000000000002E-13</v>
      </c>
      <c r="B386" s="36">
        <f t="shared" si="16"/>
        <v>381</v>
      </c>
      <c r="C386" s="37"/>
      <c r="D386" s="37"/>
      <c r="E386" s="20"/>
      <c r="F386" s="1"/>
      <c r="G386" s="3"/>
      <c r="H386" s="7"/>
      <c r="I386" s="8"/>
      <c r="J386" s="3"/>
      <c r="K386" s="3"/>
      <c r="L386" s="1"/>
      <c r="M386" s="3"/>
      <c r="N386" s="10"/>
      <c r="O386" s="1"/>
      <c r="P386" s="1"/>
      <c r="Q386" s="1"/>
      <c r="R386" s="1"/>
      <c r="S386" s="1"/>
      <c r="T386" s="1"/>
      <c r="U386" s="1"/>
      <c r="V386" s="1"/>
      <c r="W386" s="32">
        <f t="shared" si="17"/>
        <v>3.8600000000000002E-13</v>
      </c>
      <c r="X386" s="38"/>
      <c r="Y386" s="38"/>
      <c r="Z386" s="38"/>
      <c r="AA386" s="38"/>
      <c r="AB386" s="38"/>
    </row>
    <row r="387" spans="1:28" s="39" customFormat="1" ht="60" customHeight="1" x14ac:dyDescent="0.2">
      <c r="A387" s="34">
        <f t="shared" si="18"/>
        <v>3.8700000000000002E-13</v>
      </c>
      <c r="B387" s="36">
        <f t="shared" si="16"/>
        <v>382</v>
      </c>
      <c r="C387" s="37"/>
      <c r="D387" s="37"/>
      <c r="E387" s="20"/>
      <c r="F387" s="1"/>
      <c r="G387" s="3"/>
      <c r="H387" s="7"/>
      <c r="I387" s="8"/>
      <c r="J387" s="3"/>
      <c r="K387" s="3"/>
      <c r="L387" s="1"/>
      <c r="M387" s="3"/>
      <c r="N387" s="10"/>
      <c r="O387" s="1"/>
      <c r="P387" s="1"/>
      <c r="Q387" s="1"/>
      <c r="R387" s="1"/>
      <c r="S387" s="1"/>
      <c r="T387" s="1"/>
      <c r="U387" s="1"/>
      <c r="V387" s="1"/>
      <c r="W387" s="32">
        <f t="shared" si="17"/>
        <v>3.8700000000000002E-13</v>
      </c>
      <c r="X387" s="38"/>
      <c r="Y387" s="38"/>
      <c r="Z387" s="38"/>
      <c r="AA387" s="38"/>
      <c r="AB387" s="38"/>
    </row>
    <row r="388" spans="1:28" s="39" customFormat="1" ht="60" customHeight="1" x14ac:dyDescent="0.2">
      <c r="A388" s="34">
        <f t="shared" si="18"/>
        <v>3.8800000000000001E-13</v>
      </c>
      <c r="B388" s="36">
        <f t="shared" si="16"/>
        <v>383</v>
      </c>
      <c r="C388" s="37"/>
      <c r="D388" s="37"/>
      <c r="E388" s="20"/>
      <c r="F388" s="1"/>
      <c r="G388" s="3"/>
      <c r="H388" s="7"/>
      <c r="I388" s="8"/>
      <c r="J388" s="3"/>
      <c r="K388" s="3"/>
      <c r="L388" s="1"/>
      <c r="M388" s="3"/>
      <c r="N388" s="10"/>
      <c r="O388" s="1"/>
      <c r="P388" s="1"/>
      <c r="Q388" s="1"/>
      <c r="R388" s="1"/>
      <c r="S388" s="1"/>
      <c r="T388" s="1"/>
      <c r="U388" s="1"/>
      <c r="V388" s="1"/>
      <c r="W388" s="32">
        <f t="shared" si="17"/>
        <v>3.8800000000000001E-13</v>
      </c>
      <c r="X388" s="38"/>
      <c r="Y388" s="38"/>
      <c r="Z388" s="38"/>
      <c r="AA388" s="38"/>
      <c r="AB388" s="38"/>
    </row>
    <row r="389" spans="1:28" s="39" customFormat="1" ht="60" customHeight="1" x14ac:dyDescent="0.2">
      <c r="A389" s="34">
        <f t="shared" si="18"/>
        <v>3.8900000000000001E-13</v>
      </c>
      <c r="B389" s="36">
        <f t="shared" si="16"/>
        <v>384</v>
      </c>
      <c r="C389" s="37"/>
      <c r="D389" s="37"/>
      <c r="E389" s="20"/>
      <c r="F389" s="1"/>
      <c r="G389" s="3"/>
      <c r="H389" s="7"/>
      <c r="I389" s="8"/>
      <c r="J389" s="3"/>
      <c r="K389" s="3"/>
      <c r="L389" s="1"/>
      <c r="M389" s="3"/>
      <c r="N389" s="10"/>
      <c r="O389" s="1"/>
      <c r="P389" s="1"/>
      <c r="Q389" s="1"/>
      <c r="R389" s="1"/>
      <c r="S389" s="1"/>
      <c r="T389" s="1"/>
      <c r="U389" s="1"/>
      <c r="V389" s="1"/>
      <c r="W389" s="32">
        <f t="shared" si="17"/>
        <v>3.8900000000000001E-13</v>
      </c>
      <c r="X389" s="38"/>
      <c r="Y389" s="38"/>
      <c r="Z389" s="38"/>
      <c r="AA389" s="38"/>
      <c r="AB389" s="38"/>
    </row>
    <row r="390" spans="1:28" s="39" customFormat="1" ht="60" customHeight="1" x14ac:dyDescent="0.2">
      <c r="A390" s="34">
        <f t="shared" si="18"/>
        <v>3.9E-13</v>
      </c>
      <c r="B390" s="36">
        <f t="shared" ref="B390:B397" si="19">ROW(390:390)-5</f>
        <v>385</v>
      </c>
      <c r="C390" s="37"/>
      <c r="D390" s="37"/>
      <c r="E390" s="20"/>
      <c r="F390" s="1"/>
      <c r="G390" s="3"/>
      <c r="H390" s="7"/>
      <c r="I390" s="8"/>
      <c r="J390" s="3"/>
      <c r="K390" s="3"/>
      <c r="L390" s="1"/>
      <c r="M390" s="3"/>
      <c r="N390" s="10"/>
      <c r="O390" s="1"/>
      <c r="P390" s="1"/>
      <c r="Q390" s="1"/>
      <c r="R390" s="1"/>
      <c r="S390" s="1"/>
      <c r="T390" s="1"/>
      <c r="U390" s="1"/>
      <c r="V390" s="1"/>
      <c r="W390" s="32">
        <f t="shared" si="17"/>
        <v>3.9E-13</v>
      </c>
      <c r="X390" s="38"/>
      <c r="Y390" s="38"/>
      <c r="Z390" s="38"/>
      <c r="AA390" s="38"/>
      <c r="AB390" s="38"/>
    </row>
    <row r="391" spans="1:28" s="39" customFormat="1" ht="60" customHeight="1" x14ac:dyDescent="0.2">
      <c r="A391" s="34">
        <f t="shared" si="18"/>
        <v>3.91E-13</v>
      </c>
      <c r="B391" s="36">
        <f t="shared" si="19"/>
        <v>386</v>
      </c>
      <c r="C391" s="37"/>
      <c r="D391" s="37"/>
      <c r="E391" s="20"/>
      <c r="F391" s="1"/>
      <c r="G391" s="3"/>
      <c r="H391" s="7"/>
      <c r="I391" s="8"/>
      <c r="J391" s="3"/>
      <c r="K391" s="3"/>
      <c r="L391" s="1"/>
      <c r="M391" s="3"/>
      <c r="N391" s="10"/>
      <c r="O391" s="1"/>
      <c r="P391" s="1"/>
      <c r="Q391" s="1"/>
      <c r="R391" s="1"/>
      <c r="S391" s="1"/>
      <c r="T391" s="1"/>
      <c r="U391" s="1"/>
      <c r="V391" s="1"/>
      <c r="W391" s="32">
        <f t="shared" ref="W391:W397" si="20">IF(OR(D391&lt;&gt;0,C391&lt;&gt;0),((F391*$F$2+G391*$G$2+SUMIF(J391:M391,"x",$J$2:$M$2))+($N$2*N391)+SUMIF(V391:V391,"x",$V$2:$V$2)+SUMIF(O391:U391,"x",$O$2:$U$2)+ROW(B391)/10000),((F391*$F$2+G391*$G$2+SUMIF(J391:M391,"x",$J$2:$M$2))+($N$2*N391)+SUMIF(V391:V391,"x",$V$2:$V$2)+SUMIF(O391:U391,"x",$O$2:$U$2)+ROW(B391)/1000000000000000))</f>
        <v>3.91E-13</v>
      </c>
      <c r="X391" s="38"/>
      <c r="Y391" s="38"/>
      <c r="Z391" s="38"/>
      <c r="AA391" s="38"/>
      <c r="AB391" s="38"/>
    </row>
    <row r="392" spans="1:28" s="39" customFormat="1" ht="60" customHeight="1" x14ac:dyDescent="0.2">
      <c r="A392" s="34">
        <f t="shared" ref="A392:A397" si="21">W392</f>
        <v>3.92E-13</v>
      </c>
      <c r="B392" s="36">
        <f t="shared" si="19"/>
        <v>387</v>
      </c>
      <c r="C392" s="37"/>
      <c r="D392" s="37"/>
      <c r="E392" s="20"/>
      <c r="F392" s="1"/>
      <c r="G392" s="3"/>
      <c r="H392" s="7"/>
      <c r="I392" s="8"/>
      <c r="J392" s="3"/>
      <c r="K392" s="3"/>
      <c r="L392" s="1"/>
      <c r="M392" s="3"/>
      <c r="N392" s="10"/>
      <c r="O392" s="1"/>
      <c r="P392" s="1"/>
      <c r="Q392" s="1"/>
      <c r="R392" s="1"/>
      <c r="S392" s="1"/>
      <c r="T392" s="1"/>
      <c r="U392" s="1"/>
      <c r="V392" s="1"/>
      <c r="W392" s="32">
        <f t="shared" si="20"/>
        <v>3.92E-13</v>
      </c>
      <c r="X392" s="38"/>
      <c r="Y392" s="38"/>
      <c r="Z392" s="38"/>
      <c r="AA392" s="38"/>
      <c r="AB392" s="38"/>
    </row>
    <row r="393" spans="1:28" s="39" customFormat="1" ht="60" customHeight="1" x14ac:dyDescent="0.2">
      <c r="A393" s="34">
        <f t="shared" si="21"/>
        <v>3.9299999999999999E-13</v>
      </c>
      <c r="B393" s="36">
        <f t="shared" si="19"/>
        <v>388</v>
      </c>
      <c r="C393" s="37"/>
      <c r="D393" s="37"/>
      <c r="E393" s="20"/>
      <c r="F393" s="1"/>
      <c r="G393" s="3"/>
      <c r="H393" s="7"/>
      <c r="I393" s="8"/>
      <c r="J393" s="3"/>
      <c r="K393" s="3"/>
      <c r="L393" s="1"/>
      <c r="M393" s="3"/>
      <c r="N393" s="10"/>
      <c r="O393" s="1"/>
      <c r="P393" s="1"/>
      <c r="Q393" s="1"/>
      <c r="R393" s="1"/>
      <c r="S393" s="1"/>
      <c r="T393" s="1"/>
      <c r="U393" s="1"/>
      <c r="V393" s="1"/>
      <c r="W393" s="32">
        <f t="shared" si="20"/>
        <v>3.9299999999999999E-13</v>
      </c>
      <c r="X393" s="38"/>
      <c r="Y393" s="38"/>
      <c r="Z393" s="38"/>
      <c r="AA393" s="38"/>
      <c r="AB393" s="38"/>
    </row>
    <row r="394" spans="1:28" s="39" customFormat="1" ht="60" customHeight="1" x14ac:dyDescent="0.2">
      <c r="A394" s="34">
        <f t="shared" si="21"/>
        <v>3.9399999999999999E-13</v>
      </c>
      <c r="B394" s="36">
        <f t="shared" si="19"/>
        <v>389</v>
      </c>
      <c r="C394" s="37"/>
      <c r="D394" s="37"/>
      <c r="E394" s="20"/>
      <c r="F394" s="1"/>
      <c r="G394" s="3"/>
      <c r="H394" s="7"/>
      <c r="I394" s="8"/>
      <c r="J394" s="3"/>
      <c r="K394" s="3"/>
      <c r="L394" s="1"/>
      <c r="M394" s="3"/>
      <c r="N394" s="10"/>
      <c r="O394" s="1"/>
      <c r="P394" s="1"/>
      <c r="Q394" s="1"/>
      <c r="R394" s="1"/>
      <c r="S394" s="1"/>
      <c r="T394" s="1"/>
      <c r="U394" s="1"/>
      <c r="V394" s="1"/>
      <c r="W394" s="32">
        <f t="shared" si="20"/>
        <v>3.9399999999999999E-13</v>
      </c>
      <c r="X394" s="38"/>
      <c r="Y394" s="38"/>
      <c r="Z394" s="38"/>
      <c r="AA394" s="38"/>
      <c r="AB394" s="38"/>
    </row>
    <row r="395" spans="1:28" s="39" customFormat="1" ht="60" customHeight="1" x14ac:dyDescent="0.2">
      <c r="A395" s="34">
        <f t="shared" si="21"/>
        <v>3.9499999999999998E-13</v>
      </c>
      <c r="B395" s="36">
        <f t="shared" si="19"/>
        <v>390</v>
      </c>
      <c r="C395" s="37"/>
      <c r="D395" s="37"/>
      <c r="E395" s="20"/>
      <c r="F395" s="1"/>
      <c r="G395" s="3"/>
      <c r="H395" s="7"/>
      <c r="I395" s="8"/>
      <c r="J395" s="3"/>
      <c r="K395" s="3"/>
      <c r="L395" s="1"/>
      <c r="M395" s="3"/>
      <c r="N395" s="10"/>
      <c r="O395" s="1"/>
      <c r="P395" s="1"/>
      <c r="Q395" s="1"/>
      <c r="R395" s="1"/>
      <c r="S395" s="1"/>
      <c r="T395" s="1"/>
      <c r="U395" s="1"/>
      <c r="V395" s="1"/>
      <c r="W395" s="32">
        <f t="shared" si="20"/>
        <v>3.9499999999999998E-13</v>
      </c>
      <c r="X395" s="38"/>
      <c r="Y395" s="38"/>
      <c r="Z395" s="38"/>
      <c r="AA395" s="38"/>
      <c r="AB395" s="38"/>
    </row>
    <row r="396" spans="1:28" s="39" customFormat="1" ht="60" customHeight="1" x14ac:dyDescent="0.2">
      <c r="A396" s="34">
        <f t="shared" si="21"/>
        <v>3.9599999999999998E-13</v>
      </c>
      <c r="B396" s="36">
        <f t="shared" si="19"/>
        <v>391</v>
      </c>
      <c r="C396" s="37"/>
      <c r="D396" s="37"/>
      <c r="E396" s="20"/>
      <c r="F396" s="1"/>
      <c r="G396" s="3"/>
      <c r="H396" s="7"/>
      <c r="I396" s="8"/>
      <c r="J396" s="3"/>
      <c r="K396" s="3"/>
      <c r="L396" s="1"/>
      <c r="M396" s="3"/>
      <c r="N396" s="10"/>
      <c r="O396" s="1"/>
      <c r="P396" s="1"/>
      <c r="Q396" s="1"/>
      <c r="R396" s="1"/>
      <c r="S396" s="1"/>
      <c r="T396" s="1"/>
      <c r="U396" s="1"/>
      <c r="V396" s="1"/>
      <c r="W396" s="32">
        <f t="shared" si="20"/>
        <v>3.9599999999999998E-13</v>
      </c>
      <c r="X396" s="38"/>
      <c r="Y396" s="38"/>
      <c r="Z396" s="38"/>
      <c r="AA396" s="38"/>
      <c r="AB396" s="38"/>
    </row>
    <row r="397" spans="1:28" s="39" customFormat="1" ht="60" customHeight="1" x14ac:dyDescent="0.2">
      <c r="A397" s="34">
        <f t="shared" si="21"/>
        <v>3.9700000000000002E-13</v>
      </c>
      <c r="B397" s="36">
        <f t="shared" si="19"/>
        <v>392</v>
      </c>
      <c r="C397" s="37"/>
      <c r="D397" s="37"/>
      <c r="E397" s="20"/>
      <c r="F397" s="1"/>
      <c r="G397" s="3"/>
      <c r="H397" s="7"/>
      <c r="I397" s="8"/>
      <c r="J397" s="3"/>
      <c r="K397" s="3"/>
      <c r="L397" s="1"/>
      <c r="M397" s="3"/>
      <c r="N397" s="10"/>
      <c r="O397" s="1"/>
      <c r="P397" s="1"/>
      <c r="Q397" s="1"/>
      <c r="R397" s="1"/>
      <c r="S397" s="1"/>
      <c r="T397" s="1"/>
      <c r="U397" s="1"/>
      <c r="V397" s="1"/>
      <c r="W397" s="32">
        <f t="shared" si="20"/>
        <v>3.9700000000000002E-13</v>
      </c>
      <c r="X397" s="38"/>
      <c r="Y397" s="38"/>
      <c r="Z397" s="38"/>
      <c r="AA397" s="38"/>
      <c r="AB397" s="38"/>
    </row>
  </sheetData>
  <mergeCells count="13">
    <mergeCell ref="Y4:Y5"/>
    <mergeCell ref="Z4:Z5"/>
    <mergeCell ref="B1:E1"/>
    <mergeCell ref="F1:W1"/>
    <mergeCell ref="T3:U4"/>
    <mergeCell ref="W3:W5"/>
    <mergeCell ref="F3:J4"/>
    <mergeCell ref="K3:S4"/>
    <mergeCell ref="E3:E5"/>
    <mergeCell ref="V3:V4"/>
    <mergeCell ref="D2:D5"/>
    <mergeCell ref="C2:C5"/>
    <mergeCell ref="B2:B5"/>
  </mergeCells>
  <conditionalFormatting sqref="O6:V397 J6:M397">
    <cfRule type="cellIs" dxfId="14" priority="7" operator="equal">
      <formula>"x"</formula>
    </cfRule>
  </conditionalFormatting>
  <conditionalFormatting sqref="N6:N397">
    <cfRule type="cellIs" dxfId="13" priority="8" operator="notEqual">
      <formula>0</formula>
    </cfRule>
  </conditionalFormatting>
  <conditionalFormatting sqref="C6:E397">
    <cfRule type="cellIs" dxfId="12" priority="5" operator="equal">
      <formula>0</formula>
    </cfRule>
  </conditionalFormatting>
  <conditionalFormatting sqref="B6:V397">
    <cfRule type="expression" dxfId="11" priority="9">
      <formula>$C6="Curitiba/Sede/FEC"</formula>
    </cfRule>
    <cfRule type="expression" dxfId="10" priority="83">
      <formula>$C6="Curitiba/FEC"</formula>
    </cfRule>
    <cfRule type="expression" dxfId="9" priority="86">
      <formula>$C6="Curitiba/Sede"</formula>
    </cfRule>
    <cfRule type="expression" dxfId="8" priority="91">
      <formula>$C6&lt;&gt;"Curitiba/FEC"</formula>
    </cfRule>
  </conditionalFormatting>
  <conditionalFormatting sqref="A30:XFD397 AA6:XFD29 A6:X29">
    <cfRule type="expression" dxfId="7" priority="4">
      <formula>$C6=0</formula>
    </cfRule>
  </conditionalFormatting>
  <conditionalFormatting sqref="Y6:Z29">
    <cfRule type="expression" dxfId="6" priority="2">
      <formula>ISNUMBER(SEARCH("Curitiba",$C6))</formula>
    </cfRule>
    <cfRule type="expression" dxfId="5" priority="3">
      <formula>ISNUMBER(SEARCH("Curitiba",$C6))=FALSE</formula>
    </cfRule>
  </conditionalFormatting>
  <conditionalFormatting sqref="Y6:Z29">
    <cfRule type="expression" dxfId="4" priority="1">
      <formula>$D6&lt;1</formula>
    </cfRule>
  </conditionalFormatting>
  <dataValidations xWindow="1548" yWindow="546" count="1">
    <dataValidation type="list" allowBlank="1" showInputMessage="1" showErrorMessage="1" promptTitle="SOLICITANTE" prompt="0 - Demais solicitantes_x000a_1 - Direção Geral_x000a_2 - Presidência e Corregedoria" sqref="F6:F397">
      <formula1>ABC</formula1>
    </dataValidation>
  </dataValidations>
  <pageMargins left="0.25" right="0.25" top="0.75" bottom="0.75" header="0.3" footer="0.3"/>
  <pageSetup paperSize="9" scale="48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1548" yWindow="546" count="14">
        <x14:dataValidation type="list" operator="equal" allowBlank="1" showDropDown="1" showInputMessage="1" showErrorMessage="1" promptTitle="Instruções de Preenchimento" prompt="Digitar x quando a demanda apresenta: Mudança de Layout">
          <x14:formula1>
            <xm:f>Listas!$E$2</xm:f>
          </x14:formula1>
          <xm:sqref>K6:K26 K28:K397</xm:sqref>
        </x14:dataValidation>
        <x14:dataValidation type="list" operator="equal" allowBlank="1" showDropDown="1" showInputMessage="1" showErrorMessage="1" promptTitle="Instruções de Preenchimento" prompt="Digitar x quando a demanda apresenta: Garantia dos direitos de cidadania, visando o conforto do cidadão, em especial aos cidadãos com necessidades especiais_x000a_ _x000a_">
          <x14:formula1>
            <xm:f>Listas!$E$2</xm:f>
          </x14:formula1>
          <xm:sqref>K27 J6:J26 J28:J397</xm:sqref>
        </x14:dataValidation>
        <x14:dataValidation type="list" allowBlank="1" showInputMessage="1" showErrorMessage="1" promptTitle="Abrangência do projeto" prompt="0 - uma Secretaria (parcialmente)_x000a_1 - uma Secretaria ou ZE_x000a_2 - duas Secretarias ou ZEs_x000a_3 - três Secretarias ou ZEs_x000a_4 - quatro ou mais Secretarias ou ZEs_x000a_5 - Eleições_x000a_6 - Público externo">
          <x14:formula1>
            <xm:f>Listas!$B$2:$B$8</xm:f>
          </x14:formula1>
          <xm:sqref>G6:G397</xm:sqref>
        </x14:dataValidation>
        <x14:dataValidation type="list" operator="equal" allowBlank="1" showDropDown="1" showInputMessage="1" showErrorMessage="1" promptTitle="Instruções de Preenchimento" prompt="Digitar x quando a demanda envolve segurança patrimonial">
          <x14:formula1>
            <xm:f>Listas!$E$2</xm:f>
          </x14:formula1>
          <xm:sqref>S6:S397</xm:sqref>
        </x14:dataValidation>
        <x14:dataValidation type="list" operator="equal" allowBlank="1" showDropDown="1" showInputMessage="1" showErrorMessage="1" promptTitle="Instruções de Preenchimento" prompt="Digitar x quando o serviço apresenta problemas na: Cobertura: Telhas, calhas, rufos e contrarufos">
          <x14:formula1>
            <xm:f>Listas!$E$2</xm:f>
          </x14:formula1>
          <xm:sqref>O6:O397</xm:sqref>
        </x14:dataValidation>
        <x14:dataValidation type="list" operator="equal" allowBlank="1" showDropDown="1" showInputMessage="1" showErrorMessage="1" promptTitle="Instruções de Preenchimento" prompt="Digitar x quando a demanda apresenta: Problemas estruturais">
          <x14:formula1>
            <xm:f>Listas!$E$2</xm:f>
          </x14:formula1>
          <xm:sqref>L6:L397</xm:sqref>
        </x14:dataValidation>
        <x14:dataValidation type="list" operator="equal" allowBlank="1" showDropDown="1" showInputMessage="1" showErrorMessage="1" promptTitle="Instruções de Preenchimento" prompt="Digitar x quando a demanda apresenta problema de: Pintura e Fissuras">
          <x14:formula1>
            <xm:f>Listas!$E$2</xm:f>
          </x14:formula1>
          <xm:sqref>M6:M397</xm:sqref>
        </x14:dataValidation>
        <x14:dataValidation type="list" operator="equal" allowBlank="1" showDropDown="1" showInputMessage="1" showErrorMessage="1" promptTitle="Instruções de Preenchimento" prompt="Digitar x quando a demanda apresenta problemas no SPDA">
          <x14:formula1>
            <xm:f>Listas!$E$2</xm:f>
          </x14:formula1>
          <xm:sqref>P6:P397</xm:sqref>
        </x14:dataValidation>
        <x14:dataValidation type="list" operator="equal" allowBlank="1" showDropDown="1" showInputMessage="1" showErrorMessage="1" promptTitle="Instruções de Preenchimento" prompt="Digitar x quando a demanda apresenta problemas na: Rede elétrica e Lógica">
          <x14:formula1>
            <xm:f>Listas!$E$2</xm:f>
          </x14:formula1>
          <xm:sqref>Q6:Q397</xm:sqref>
        </x14:dataValidation>
        <x14:dataValidation type="list" operator="equal" allowBlank="1" showDropDown="1" showInputMessage="1" showErrorMessage="1" promptTitle="Instruções de Preenchimento" prompt="Digitar x quando a demanda apresenta problemas no: Sistema Hidráulico">
          <x14:formula1>
            <xm:f>Listas!$E$2</xm:f>
          </x14:formula1>
          <xm:sqref>R6:R397</xm:sqref>
        </x14:dataValidation>
        <x14:dataValidation type="list" operator="equal" allowBlank="1" showInputMessage="1" showErrorMessage="1" promptTitle="Instruções de Preenchimento" prompt="Digitar ou selecionar:_x000a_1 - 1 ponto de infiltração_x000a_2 - 2 pontos de infiltração_x000a_3 - 3 pontos de infiltração_x000a_4 - 4 ou mais pontos de infiltração">
          <x14:formula1>
            <xm:f>Listas!$C$2:$C$5</xm:f>
          </x14:formula1>
          <xm:sqref>N6:N397</xm:sqref>
        </x14:dataValidation>
        <x14:dataValidation type="list" operator="equal" allowBlank="1" showDropDown="1" showInputMessage="1" showErrorMessage="1" promptTitle="Instruções de Preenchimento" prompt="Digitar x quando a demanda envolve adequação à legislação do Corpo de Bombeiros">
          <x14:formula1>
            <xm:f>Listas!$E$2</xm:f>
          </x14:formula1>
          <xm:sqref>U6:U397</xm:sqref>
        </x14:dataValidation>
        <x14:dataValidation type="list" operator="equal" allowBlank="1" showDropDown="1" showInputMessage="1" showErrorMessage="1" promptTitle="Instruções de Preenchimento" prompt="Digitar x quando a demanda apresenta problemas de Acessibilidade">
          <x14:formula1>
            <xm:f>Listas!$E$2</xm:f>
          </x14:formula1>
          <xm:sqref>T6:T397</xm:sqref>
        </x14:dataValidation>
        <x14:dataValidation type="list" operator="equal" allowBlank="1" showDropDown="1" showInputMessage="1" showErrorMessage="1" promptTitle="Instruções de Preenchimento" prompt="Digitar x quando a demanda envolve riscos iminentes de danos à vida e ou ao patrimônio_x000a_">
          <x14:formula1>
            <xm:f>Listas!$E$2</xm:f>
          </x14:formula1>
          <xm:sqref>V6:V397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V892"/>
  <sheetViews>
    <sheetView tabSelected="1" topLeftCell="B1" zoomScale="55" zoomScaleNormal="55" workbookViewId="0">
      <selection activeCell="C2" sqref="C2:C3"/>
    </sheetView>
  </sheetViews>
  <sheetFormatPr defaultColWidth="14.42578125" defaultRowHeight="60" customHeight="1" x14ac:dyDescent="0.2"/>
  <cols>
    <col min="1" max="1" width="9.140625" style="11" hidden="1" customWidth="1"/>
    <col min="2" max="2" width="14" bestFit="1" customWidth="1"/>
    <col min="3" max="3" width="147" style="11" customWidth="1"/>
    <col min="4" max="4" width="17.42578125" style="11" customWidth="1"/>
    <col min="5" max="5" width="20.140625" style="11" customWidth="1"/>
    <col min="6" max="6" width="20.5703125" style="11" customWidth="1"/>
    <col min="7" max="7" width="18.7109375" style="73" customWidth="1"/>
    <col min="8" max="8" width="32.28515625" style="70" customWidth="1"/>
    <col min="9" max="12" width="9.140625" style="11" customWidth="1"/>
    <col min="13" max="14" width="8" style="11" customWidth="1"/>
    <col min="15" max="15" width="13.42578125" style="11" bestFit="1" customWidth="1"/>
    <col min="16" max="16" width="8" style="11" hidden="1" customWidth="1"/>
    <col min="17" max="17" width="4.28515625" style="11" hidden="1" customWidth="1"/>
    <col min="18" max="22" width="8" style="11" customWidth="1"/>
    <col min="23" max="16384" width="14.42578125" style="11"/>
  </cols>
  <sheetData>
    <row r="1" spans="1:22" ht="60" customHeight="1" x14ac:dyDescent="0.2">
      <c r="B1" s="94" t="s">
        <v>109</v>
      </c>
      <c r="C1" s="94"/>
      <c r="D1" s="94"/>
      <c r="E1" s="94"/>
      <c r="F1" s="94"/>
      <c r="G1" s="94"/>
      <c r="H1" s="94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60" customHeight="1" x14ac:dyDescent="0.2">
      <c r="A2" s="95" t="s">
        <v>15</v>
      </c>
      <c r="B2" s="83" t="s">
        <v>35</v>
      </c>
      <c r="C2" s="97" t="s">
        <v>102</v>
      </c>
      <c r="D2" s="83" t="s">
        <v>0</v>
      </c>
      <c r="E2" s="83" t="s">
        <v>1</v>
      </c>
      <c r="F2" s="83" t="s">
        <v>2</v>
      </c>
      <c r="G2" s="83" t="s">
        <v>46</v>
      </c>
      <c r="H2" s="83" t="s">
        <v>38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60" customHeight="1" x14ac:dyDescent="0.2">
      <c r="A3" s="96"/>
      <c r="B3" s="83"/>
      <c r="C3" s="97"/>
      <c r="D3" s="83"/>
      <c r="E3" s="83"/>
      <c r="F3" s="83"/>
      <c r="G3" s="83"/>
      <c r="H3" s="83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ht="124.5" customHeight="1" x14ac:dyDescent="0.2">
      <c r="A4" s="12">
        <f>VLOOKUP('Pontuação - Priorização'!D4,'Demandas Projetos'!$A$6:$E$397,2,FALSE)</f>
        <v>22</v>
      </c>
      <c r="B4" s="16">
        <f t="shared" ref="B4:B67" si="0">ROW(4:4)-3</f>
        <v>1</v>
      </c>
      <c r="C4" s="82" t="str">
        <f>CONCATENATE(VLOOKUP(D4,'Demandas Projetos'!$A:$C,3,FALSE)," - ",VLOOKUP(D4,'Demandas Projetos'!$A:$D,4,FALSE))</f>
        <v>Paranavaí
Usina Fotovoltaica - Aquisição e instalação de plataforma elevatória enclausurada para possibilitar a acessibilidade ao mirante da usina fotovoltaica, em Paranavai. A usina recebe visitas de estudantes e do público em geral e é muito importante que o local esteja acessível a todos. 
Valor estimado para a plataforma R$ 40.000,00 mais a infraestrutura R$ 40.000,00</v>
      </c>
      <c r="D4" s="17">
        <f>IFERROR(LARGE('Demandas Projetos'!$W:$W,Q4),"")</f>
        <v>77.002700000000004</v>
      </c>
      <c r="E4" s="18">
        <f>IF(VLOOKUP($A4,'Demandas Projetos'!$B:$W,7,FALSE)=0,"",VLOOKUP($A4,'Demandas Projetos'!$B:$W,7,FALSE))</f>
        <v>4</v>
      </c>
      <c r="F4" s="19">
        <f>IF(VLOOKUP($A4,'Demandas Projetos'!$B:$W,8,FALSE)=0,"",VLOOKUP($A4,'Demandas Projetos'!$B:$W,8,FALSE))</f>
        <v>80000</v>
      </c>
      <c r="G4" s="66" t="str">
        <f>IF(VLOOKUP(D4,'Demandas Projetos'!$W:$Z,3,FALSE)=0,"","X")</f>
        <v>X</v>
      </c>
      <c r="H4" s="16" t="str">
        <f>IF(VLOOKUP(D4,'Demandas Projetos'!$W:$Z,4,FALSE)=0,"",VLOOKUP(D4,'Demandas Projetos'!$W:$Z,4,FALSE))</f>
        <v/>
      </c>
      <c r="I4" s="2"/>
      <c r="J4" s="2"/>
      <c r="K4" s="2"/>
      <c r="L4" s="2"/>
      <c r="M4" s="2"/>
      <c r="N4" s="2"/>
      <c r="O4" s="2"/>
      <c r="P4" s="13">
        <f>VLOOKUP(D4,'Demandas Projetos'!$A:$W,22,FALSE)</f>
        <v>0</v>
      </c>
      <c r="Q4" s="13">
        <f t="shared" ref="Q4:Q67" si="1">ROW(4:4)-3</f>
        <v>1</v>
      </c>
      <c r="R4" s="2"/>
      <c r="S4" s="2"/>
      <c r="T4" s="2"/>
      <c r="U4" s="2"/>
      <c r="V4" s="2"/>
    </row>
    <row r="5" spans="1:22" ht="99" customHeight="1" x14ac:dyDescent="0.2">
      <c r="A5" s="12">
        <f>VLOOKUP('Pontuação - Priorização'!D5,'Demandas Projetos'!$A$6:$E$397,2,FALSE)</f>
        <v>11</v>
      </c>
      <c r="B5" s="16">
        <f t="shared" si="0"/>
        <v>2</v>
      </c>
      <c r="C5" s="82" t="str">
        <f>CONCATENATE(VLOOKUP(D5,'Demandas Projetos'!$A:$C,3,FALSE)," - ",VLOOKUP(D5,'Demandas Projetos'!$A:$D,4,FALSE))</f>
        <v>Ponta Grossa - Fórum Eleitoral de Ponta Grossa - Previsão de valor para readequação do sistema de acessibilidade, correção de infiltrações, instalação de grades em janelas, revisão do sistema elétrico, manutenção em calhas e rufos. A solicitação tramita no PAD 1704/2021.</v>
      </c>
      <c r="D5" s="17">
        <f>IFERROR(LARGE('Demandas Projetos'!$W:$W,Q5),"")</f>
        <v>60.001600000000003</v>
      </c>
      <c r="E5" s="18">
        <f>IF(VLOOKUP($A5,'Demandas Projetos'!$B:$W,7,FALSE)=0,"",VLOOKUP($A5,'Demandas Projetos'!$B:$W,7,FALSE))</f>
        <v>4</v>
      </c>
      <c r="F5" s="19">
        <f>IF(VLOOKUP($A5,'Demandas Projetos'!$B:$W,8,FALSE)=0,"",VLOOKUP($A5,'Demandas Projetos'!$B:$W,8,FALSE))</f>
        <v>180000</v>
      </c>
      <c r="G5" s="66" t="str">
        <f>IF(VLOOKUP(D5,'Demandas Projetos'!$W:$Z,3,FALSE)=0,"","X")</f>
        <v>X</v>
      </c>
      <c r="H5" s="16" t="str">
        <f>IF(VLOOKUP(D5,'Demandas Projetos'!$W:$Z,4,FALSE)=0,"",VLOOKUP(D5,'Demandas Projetos'!$W:$Z,4,FALSE))</f>
        <v/>
      </c>
      <c r="I5" s="2"/>
      <c r="J5" s="2"/>
      <c r="K5" s="2"/>
      <c r="L5" s="2"/>
      <c r="M5" s="2"/>
      <c r="N5" s="2"/>
      <c r="O5" s="2"/>
      <c r="P5" s="13">
        <f>VLOOKUP(D5,'Demandas Projetos'!$A:$W,22,FALSE)</f>
        <v>0</v>
      </c>
      <c r="Q5" s="13">
        <f t="shared" si="1"/>
        <v>2</v>
      </c>
      <c r="R5" s="2"/>
      <c r="S5" s="2"/>
      <c r="T5" s="2"/>
      <c r="U5" s="2"/>
      <c r="V5" s="2"/>
    </row>
    <row r="6" spans="1:22" ht="116.25" customHeight="1" x14ac:dyDescent="0.2">
      <c r="A6" s="12">
        <f>VLOOKUP('Pontuação - Priorização'!D6,'Demandas Projetos'!$A$6:$E$397,2,FALSE)</f>
        <v>7</v>
      </c>
      <c r="B6" s="16">
        <f t="shared" si="0"/>
        <v>3</v>
      </c>
      <c r="C6" s="82" t="str">
        <f>CONCATENATE(VLOOKUP(D6,'Demandas Projetos'!$A:$C,3,FALSE)," - ",VLOOKUP(D6,'Demandas Projetos'!$A:$D,4,FALSE))</f>
        <v>Cruzeiro do Oeste - Reforma geral, prédio com mais de 10 anos de uso, contemplando revisão de telhado, toldos, calhas e rufos, instalações elétricas e de rede, readequação de layout, readequação de acessibilidade de acordo com a NBR 9050/2015 e pintura. O valor foi obtido do preço médio de reformas realizadas em 2019, em 05 fóruns semelhantes, sendo o valor de R$ 472,00 por m² x 210m² = 99.120,00 mais a estimativa de R$ 30.000,00 para pintura.mais a estimativa de R$ 30.000,00 para pintura.</v>
      </c>
      <c r="D6" s="17">
        <f>IFERROR(LARGE('Demandas Projetos'!$W:$W,Q6),"")</f>
        <v>52.001199999999997</v>
      </c>
      <c r="E6" s="18">
        <f>IF(VLOOKUP($A6,'Demandas Projetos'!$B:$W,7,FALSE)=0,"",VLOOKUP($A6,'Demandas Projetos'!$B:$W,7,FALSE))</f>
        <v>4</v>
      </c>
      <c r="F6" s="19">
        <f>IF(VLOOKUP($A6,'Demandas Projetos'!$B:$W,8,FALSE)=0,"",VLOOKUP($A6,'Demandas Projetos'!$B:$W,8,FALSE))</f>
        <v>129120</v>
      </c>
      <c r="G6" s="66" t="str">
        <f>IF(VLOOKUP(D6,'Demandas Projetos'!$W:$Z,3,FALSE)=0,"","X")</f>
        <v>X</v>
      </c>
      <c r="H6" s="16" t="str">
        <f>IF(VLOOKUP(D6,'Demandas Projetos'!$W:$Z,4,FALSE)=0,"",VLOOKUP(D6,'Demandas Projetos'!$W:$Z,4,FALSE))</f>
        <v/>
      </c>
      <c r="I6" s="2"/>
      <c r="J6" s="2"/>
      <c r="K6" s="2"/>
      <c r="L6" s="2"/>
      <c r="M6" s="2"/>
      <c r="N6" s="2"/>
      <c r="O6" s="2"/>
      <c r="P6" s="13">
        <f>VLOOKUP(D6,'Demandas Projetos'!$A:$W,22,FALSE)</f>
        <v>0</v>
      </c>
      <c r="Q6" s="13">
        <f t="shared" si="1"/>
        <v>3</v>
      </c>
      <c r="R6" s="2"/>
      <c r="S6" s="2"/>
      <c r="T6" s="2"/>
      <c r="U6" s="2"/>
      <c r="V6" s="2"/>
    </row>
    <row r="7" spans="1:22" s="23" customFormat="1" ht="106.5" customHeight="1" x14ac:dyDescent="0.2">
      <c r="A7" s="12">
        <f>VLOOKUP('Pontuação - Priorização'!D7,'Demandas Projetos'!$A$6:$E$397,2,FALSE)</f>
        <v>8</v>
      </c>
      <c r="B7" s="16">
        <f t="shared" si="0"/>
        <v>4</v>
      </c>
      <c r="C7" s="82" t="str">
        <f>CONCATENATE(VLOOKUP(D7,'Demandas Projetos'!$A:$C,3,FALSE)," - ",VLOOKUP(D7,'Demandas Projetos'!$A:$D,4,FALSE))</f>
        <v>Bandeirantes - Reforma geral, prédio com mais de 10 anos de uso, contemplando revisão de telhado, toldos, calhas e rufos, instalações elétricas e de rede, readequação de layout, readequação de acessibilidade de acordo com a NBR 9050/2015 e pintura. O valor foi obtido do preço médio de reformas realizadas em 2019, em 05 fóruns semelhantes, sendo o valor de R$ 472,00 por m² x 360,36 = 170.089,00 mais a estimativa de R$ 40.000,00 para pintura.</v>
      </c>
      <c r="D7" s="17">
        <f>IFERROR(LARGE('Demandas Projetos'!$W:$W,Q7),"")</f>
        <v>50.001300000000001</v>
      </c>
      <c r="E7" s="18">
        <f>IF(VLOOKUP($A7,'Demandas Projetos'!$B:$W,7,FALSE)=0,"",VLOOKUP($A7,'Demandas Projetos'!$B:$W,7,FALSE))</f>
        <v>4</v>
      </c>
      <c r="F7" s="19">
        <f>IF(VLOOKUP($A7,'Demandas Projetos'!$B:$W,8,FALSE)=0,"",VLOOKUP($A7,'Demandas Projetos'!$B:$W,8,FALSE))</f>
        <v>210089</v>
      </c>
      <c r="G7" s="66" t="str">
        <f>IF(VLOOKUP(D7,'Demandas Projetos'!$W:$Z,3,FALSE)=0,"","X")</f>
        <v>X</v>
      </c>
      <c r="H7" s="16" t="str">
        <f>IF(VLOOKUP(D7,'Demandas Projetos'!$W:$Z,4,FALSE)=0,"",VLOOKUP(D7,'Demandas Projetos'!$W:$Z,4,FALSE))</f>
        <v/>
      </c>
      <c r="P7" s="22">
        <f>VLOOKUP(D7,'Demandas Projetos'!$A:$W,22,FALSE)</f>
        <v>0</v>
      </c>
      <c r="Q7" s="22">
        <f t="shared" si="1"/>
        <v>4</v>
      </c>
    </row>
    <row r="8" spans="1:22" ht="104.25" customHeight="1" x14ac:dyDescent="0.2">
      <c r="A8" s="12">
        <f>VLOOKUP('Pontuação - Priorização'!D8,'Demandas Projetos'!$A$6:$E$397,2,FALSE)</f>
        <v>6</v>
      </c>
      <c r="B8" s="16">
        <f t="shared" si="0"/>
        <v>5</v>
      </c>
      <c r="C8" s="82" t="str">
        <f>CONCATENATE(VLOOKUP(D8,'Demandas Projetos'!$A:$C,3,FALSE)," - ",VLOOKUP(D8,'Demandas Projetos'!$A:$D,4,FALSE))</f>
        <v>Mal. Cândido Rondon - Reforma geral, prédio com mais de 10 anos de uso, contemplando revisão de telhado, toldos, calhas e rufos, instalações elétricas e de rede, readequação de layout, readequação de acessibilidade de acordo com a NBR 9050/2015 e pintura. O valor foi obtido do preço médio de reformas realizadas em 2019, em 05 fóruns semelhantes, sendo o valor de R$ 472,00 por m² x 380,33m² = 179.501,00 mais a estimativa de R$ 40.000,00 para pintura.</v>
      </c>
      <c r="D8" s="17">
        <f>IFERROR(LARGE('Demandas Projetos'!$W:$W,Q8),"")</f>
        <v>50.001100000000001</v>
      </c>
      <c r="E8" s="18">
        <f>IF(VLOOKUP($A8,'Demandas Projetos'!$B:$W,7,FALSE)=0,"",VLOOKUP($A8,'Demandas Projetos'!$B:$W,7,FALSE))</f>
        <v>4</v>
      </c>
      <c r="F8" s="19">
        <f>IF(VLOOKUP($A8,'Demandas Projetos'!$B:$W,8,FALSE)=0,"",VLOOKUP($A8,'Demandas Projetos'!$B:$W,8,FALSE))</f>
        <v>219515</v>
      </c>
      <c r="G8" s="66" t="str">
        <f>IF(VLOOKUP(D8,'Demandas Projetos'!$W:$Z,3,FALSE)=0,"","X")</f>
        <v>X</v>
      </c>
      <c r="H8" s="16" t="str">
        <f>IF(VLOOKUP(D8,'Demandas Projetos'!$W:$Z,4,FALSE)=0,"",VLOOKUP(D8,'Demandas Projetos'!$W:$Z,4,FALSE))</f>
        <v/>
      </c>
      <c r="I8" s="2"/>
      <c r="J8" s="2"/>
      <c r="K8" s="2"/>
      <c r="L8" s="2"/>
      <c r="M8" s="2"/>
      <c r="N8" s="2"/>
      <c r="O8" s="2"/>
      <c r="P8" s="13">
        <f>VLOOKUP(D8,'Demandas Projetos'!$A:$W,22,FALSE)</f>
        <v>0</v>
      </c>
      <c r="Q8" s="13">
        <f t="shared" si="1"/>
        <v>5</v>
      </c>
      <c r="R8" s="2"/>
      <c r="S8" s="2"/>
      <c r="T8" s="2"/>
      <c r="U8" s="2"/>
      <c r="V8" s="2"/>
    </row>
    <row r="9" spans="1:22" ht="105.75" customHeight="1" x14ac:dyDescent="0.2">
      <c r="A9" s="12">
        <f>VLOOKUP('Pontuação - Priorização'!D9,'Demandas Projetos'!$A$6:$E$397,2,FALSE)</f>
        <v>5</v>
      </c>
      <c r="B9" s="16">
        <f t="shared" si="0"/>
        <v>6</v>
      </c>
      <c r="C9" s="82" t="str">
        <f>CONCATENATE(VLOOKUP(D9,'Demandas Projetos'!$A:$C,3,FALSE)," - ",VLOOKUP(D9,'Demandas Projetos'!$A:$D,4,FALSE))</f>
        <v>Piraquara - Reforma geral, prédio com mais de 10 anos de uso, contemplando revisão de telhado, toldos, calhas e rufos, instalações elétricas e de rede, readequação de layout, readequação de acessibilidade de acordo com a NBR 9050/2015 e pintura. O valor foi obtido do preço médio de reformas realizadas em 2019, em 05 fóruns semelhantes, sendo o valor de R$ 472,00 por m² x 345,23m² = 162.948,00 mais a estimativa de R$ 35.000,00 para pintura.</v>
      </c>
      <c r="D9" s="17">
        <f>IFERROR(LARGE('Demandas Projetos'!$W:$W,Q9),"")</f>
        <v>50.000999999999998</v>
      </c>
      <c r="E9" s="18">
        <f>IF(VLOOKUP($A9,'Demandas Projetos'!$B:$W,7,FALSE)=0,"",VLOOKUP($A9,'Demandas Projetos'!$B:$W,7,FALSE))</f>
        <v>4</v>
      </c>
      <c r="F9" s="19">
        <f>IF(VLOOKUP($A9,'Demandas Projetos'!$B:$W,8,FALSE)=0,"",VLOOKUP($A9,'Demandas Projetos'!$B:$W,8,FALSE))</f>
        <v>197948</v>
      </c>
      <c r="G9" s="66" t="str">
        <f>IF(VLOOKUP(D9,'Demandas Projetos'!$W:$Z,3,FALSE)=0,"","X")</f>
        <v>X</v>
      </c>
      <c r="H9" s="16" t="str">
        <f>IF(VLOOKUP(D9,'Demandas Projetos'!$W:$Z,4,FALSE)=0,"",VLOOKUP(D9,'Demandas Projetos'!$W:$Z,4,FALSE))</f>
        <v/>
      </c>
      <c r="I9" s="2"/>
      <c r="J9" s="2"/>
      <c r="K9" s="2"/>
      <c r="L9" s="2"/>
      <c r="M9" s="2"/>
      <c r="N9" s="2"/>
      <c r="O9" s="2"/>
      <c r="P9" s="13">
        <f>VLOOKUP(D9,'Demandas Projetos'!$A:$W,22,FALSE)</f>
        <v>0</v>
      </c>
      <c r="Q9" s="13">
        <f t="shared" si="1"/>
        <v>6</v>
      </c>
      <c r="R9" s="2"/>
      <c r="S9" s="2"/>
      <c r="T9" s="2"/>
      <c r="U9" s="2"/>
      <c r="V9" s="2"/>
    </row>
    <row r="10" spans="1:22" s="23" customFormat="1" ht="106.5" customHeight="1" x14ac:dyDescent="0.2">
      <c r="A10" s="12">
        <f>VLOOKUP('Pontuação - Priorização'!D10,'Demandas Projetos'!$A$6:$E$397,2,FALSE)</f>
        <v>20</v>
      </c>
      <c r="B10" s="16">
        <f t="shared" si="0"/>
        <v>7</v>
      </c>
      <c r="C10" s="82" t="str">
        <f>CONCATENATE(VLOOKUP(D10,'Demandas Projetos'!$A:$C,3,FALSE)," - ",VLOOKUP(D10,'Demandas Projetos'!$A:$D,4,FALSE))</f>
        <v>Engenheiro Beltrão - Fórum Eleitoral de Engenheiro Beltrão - Reforma geral, contemplando revisão de telhado, toldos, calhas e rufos, instalações elétricas e de rede, readequação de layout, readequação de acessibilidade de acordo com a NBR 9050/2015 e pintura. O valor foi obtido do preço médio de reformas realizadas em 2019, em 05 fóruns semelhantes, sendo o valor de R$ 472,00 por m² x 250 = 118.000,00 mais a estimativa de R$ 30.000,00 para pintura.</v>
      </c>
      <c r="D10" s="17">
        <f>IFERROR(LARGE('Demandas Projetos'!$W:$W,Q10),"")</f>
        <v>48.002499999999998</v>
      </c>
      <c r="E10" s="18">
        <f>IF(VLOOKUP($A10,'Demandas Projetos'!$B:$W,7,FALSE)=0,"",VLOOKUP($A10,'Demandas Projetos'!$B:$W,7,FALSE))</f>
        <v>4</v>
      </c>
      <c r="F10" s="19">
        <f>IF(VLOOKUP($A10,'Demandas Projetos'!$B:$W,8,FALSE)=0,"",VLOOKUP($A10,'Demandas Projetos'!$B:$W,8,FALSE))</f>
        <v>148000</v>
      </c>
      <c r="G10" s="66" t="str">
        <f>IF(VLOOKUP(D10,'Demandas Projetos'!$W:$Z,3,FALSE)=0,"","X")</f>
        <v>X</v>
      </c>
      <c r="H10" s="16" t="str">
        <f>IF(VLOOKUP(D10,'Demandas Projetos'!$W:$Z,4,FALSE)=0,"",VLOOKUP(D10,'Demandas Projetos'!$W:$Z,4,FALSE))</f>
        <v/>
      </c>
      <c r="P10" s="22">
        <f>VLOOKUP(D10,'Demandas Projetos'!$A:$W,22,FALSE)</f>
        <v>0</v>
      </c>
      <c r="Q10" s="22">
        <f t="shared" si="1"/>
        <v>7</v>
      </c>
    </row>
    <row r="11" spans="1:22" ht="80.099999999999994" customHeight="1" x14ac:dyDescent="0.2">
      <c r="A11" s="12">
        <f>VLOOKUP('Pontuação - Priorização'!D11,'Demandas Projetos'!$A$6:$E$397,2,FALSE)</f>
        <v>1</v>
      </c>
      <c r="B11" s="16">
        <f t="shared" si="0"/>
        <v>8</v>
      </c>
      <c r="C11" s="82" t="str">
        <f>CONCATENATE(VLOOKUP(D11,'Demandas Projetos'!$A:$C,3,FALSE)," - ",VLOOKUP(D11,'Demandas Projetos'!$A:$D,4,FALSE))</f>
        <v xml:space="preserve">Curitiba/Sede - Adequação do Sistema SPDA no prédio Curitiba/Sede. </v>
      </c>
      <c r="D11" s="17">
        <f>IFERROR(LARGE('Demandas Projetos'!$W:$W,Q11),"")</f>
        <v>48.000599999999999</v>
      </c>
      <c r="E11" s="18">
        <f>IF(VLOOKUP($A11,'Demandas Projetos'!$B:$W,7,FALSE)=0,"",VLOOKUP($A11,'Demandas Projetos'!$B:$W,7,FALSE))</f>
        <v>4</v>
      </c>
      <c r="F11" s="19">
        <f>IF(VLOOKUP($A11,'Demandas Projetos'!$B:$W,8,FALSE)=0,"",VLOOKUP($A11,'Demandas Projetos'!$B:$W,8,FALSE))</f>
        <v>280000</v>
      </c>
      <c r="G11" s="66" t="str">
        <f>IF(VLOOKUP(D11,'Demandas Projetos'!$W:$Z,3,FALSE)=0,"","X")</f>
        <v>X</v>
      </c>
      <c r="H11" s="16" t="str">
        <f>IF(VLOOKUP(D11,'Demandas Projetos'!$W:$Z,4,FALSE)=0,"",VLOOKUP(D11,'Demandas Projetos'!$W:$Z,4,FALSE))</f>
        <v/>
      </c>
      <c r="I11" s="2"/>
      <c r="J11" s="2"/>
      <c r="K11" s="2"/>
      <c r="L11" s="2"/>
      <c r="M11" s="2"/>
      <c r="N11" s="2"/>
      <c r="O11" s="2"/>
      <c r="P11" s="13">
        <f>VLOOKUP(D11,'Demandas Projetos'!$A:$W,22,FALSE)</f>
        <v>0</v>
      </c>
      <c r="Q11" s="13">
        <f t="shared" si="1"/>
        <v>8</v>
      </c>
      <c r="R11" s="2"/>
      <c r="S11" s="2"/>
      <c r="T11" s="2"/>
      <c r="U11" s="2"/>
      <c r="V11" s="2"/>
    </row>
    <row r="12" spans="1:22" ht="80.099999999999994" customHeight="1" x14ac:dyDescent="0.2">
      <c r="A12" s="12">
        <f>VLOOKUP('Pontuação - Priorização'!D12,'Demandas Projetos'!$A$6:$E$397,2,FALSE)</f>
        <v>2</v>
      </c>
      <c r="B12" s="16">
        <f t="shared" si="0"/>
        <v>9</v>
      </c>
      <c r="C12" s="82" t="str">
        <f>CONCATENATE(VLOOKUP(D12,'Demandas Projetos'!$A:$C,3,FALSE)," - ",VLOOKUP(D12,'Demandas Projetos'!$A:$D,4,FALSE))</f>
        <v>Curitiba/Sede - Manutenção da pele de vidro instalada no Bloco A. Esta pele de vidro existe desde a edificação do prédio e nunca passou por uma manutenção completa, foram efetivados somente pequenos reparos pontuais.</v>
      </c>
      <c r="D12" s="17">
        <f>IFERROR(LARGE('Demandas Projetos'!$W:$W,Q12),"")</f>
        <v>44.000700000000002</v>
      </c>
      <c r="E12" s="18">
        <f>IF(VLOOKUP($A12,'Demandas Projetos'!$B:$W,7,FALSE)=0,"",VLOOKUP($A12,'Demandas Projetos'!$B:$W,7,FALSE))</f>
        <v>3</v>
      </c>
      <c r="F12" s="19">
        <f>IF(VLOOKUP($A12,'Demandas Projetos'!$B:$W,8,FALSE)=0,"",VLOOKUP($A12,'Demandas Projetos'!$B:$W,8,FALSE))</f>
        <v>90000</v>
      </c>
      <c r="G12" s="66" t="str">
        <f>IF(VLOOKUP(D12,'Demandas Projetos'!$W:$Z,3,FALSE)=0,"","X")</f>
        <v>X</v>
      </c>
      <c r="H12" s="16" t="str">
        <f>IF(VLOOKUP(D12,'Demandas Projetos'!$W:$Z,4,FALSE)=0,"",VLOOKUP(D12,'Demandas Projetos'!$W:$Z,4,FALSE))</f>
        <v/>
      </c>
      <c r="I12" s="2"/>
      <c r="J12" s="2"/>
      <c r="K12" s="2"/>
      <c r="L12" s="2"/>
      <c r="M12" s="2"/>
      <c r="N12" s="2"/>
      <c r="O12" s="2"/>
      <c r="P12" s="13">
        <f>VLOOKUP(D12,'Demandas Projetos'!$A:$W,22,FALSE)</f>
        <v>0</v>
      </c>
      <c r="Q12" s="13">
        <f t="shared" si="1"/>
        <v>9</v>
      </c>
      <c r="R12" s="2"/>
      <c r="S12" s="2"/>
      <c r="T12" s="2"/>
      <c r="U12" s="2"/>
      <c r="V12" s="2"/>
    </row>
    <row r="13" spans="1:22" ht="105.75" customHeight="1" x14ac:dyDescent="0.2">
      <c r="A13" s="12">
        <f>VLOOKUP('Pontuação - Priorização'!D13,'Demandas Projetos'!$A$6:$E$397,2,FALSE)</f>
        <v>13</v>
      </c>
      <c r="B13" s="16">
        <f t="shared" si="0"/>
        <v>10</v>
      </c>
      <c r="C13" s="82" t="str">
        <f>CONCATENATE(VLOOKUP(D13,'Demandas Projetos'!$A:$C,3,FALSE)," - ",VLOOKUP(D13,'Demandas Projetos'!$A:$D,4,FALSE))</f>
        <v>Rio Branco do Sul - Previsão de valor para para eliminação de infiltrações, readequação de acessibilidade e readequação do pátio externo com a inclusão de drenagem de águas pluviais. A solicitação tramita no PAD 1704/2021. O valor foi obtido do preço médio de reformas realizadas em 2019, em 05 fóruns semelhantes, sendo o valor de R$ 472,00 por m² x 210m² = 99.120,00 mais a estimativa de R$ 25.000,00 para pintura.mais a estimativa de R$ 25.000,00 para pintura.</v>
      </c>
      <c r="D13" s="17">
        <f>IFERROR(LARGE('Demandas Projetos'!$W:$W,Q13),"")</f>
        <v>42.001800000000003</v>
      </c>
      <c r="E13" s="18">
        <f>IF(VLOOKUP($A13,'Demandas Projetos'!$B:$W,7,FALSE)=0,"",VLOOKUP($A13,'Demandas Projetos'!$B:$W,7,FALSE))</f>
        <v>4</v>
      </c>
      <c r="F13" s="19">
        <f>IF(VLOOKUP($A13,'Demandas Projetos'!$B:$W,8,FALSE)=0,"",VLOOKUP($A13,'Demandas Projetos'!$B:$W,8,FALSE))</f>
        <v>124120</v>
      </c>
      <c r="G13" s="66" t="str">
        <f>IF(VLOOKUP(D13,'Demandas Projetos'!$W:$Z,3,FALSE)=0,"","X")</f>
        <v>X</v>
      </c>
      <c r="H13" s="16" t="str">
        <f>IF(VLOOKUP(D13,'Demandas Projetos'!$W:$Z,4,FALSE)=0,"",VLOOKUP(D13,'Demandas Projetos'!$W:$Z,4,FALSE))</f>
        <v/>
      </c>
      <c r="I13" s="2"/>
      <c r="J13" s="2"/>
      <c r="K13" s="2"/>
      <c r="L13" s="2"/>
      <c r="M13" s="2"/>
      <c r="N13" s="2"/>
      <c r="O13" s="2"/>
      <c r="P13" s="13">
        <f>VLOOKUP(D13,'Demandas Projetos'!$A:$W,22,FALSE)</f>
        <v>0</v>
      </c>
      <c r="Q13" s="13">
        <f t="shared" si="1"/>
        <v>10</v>
      </c>
      <c r="R13" s="2"/>
      <c r="S13" s="2"/>
      <c r="T13" s="2"/>
      <c r="U13" s="2"/>
      <c r="V13" s="2"/>
    </row>
    <row r="14" spans="1:22" ht="87.75" customHeight="1" x14ac:dyDescent="0.2">
      <c r="A14" s="12">
        <f>VLOOKUP('Pontuação - Priorização'!D14,'Demandas Projetos'!$A$6:$E$397,2,FALSE)</f>
        <v>10</v>
      </c>
      <c r="B14" s="16">
        <f t="shared" si="0"/>
        <v>11</v>
      </c>
      <c r="C14" s="82" t="str">
        <f>CONCATENATE(VLOOKUP(D14,'Demandas Projetos'!$A:$C,3,FALSE)," - ",VLOOKUP(D14,'Demandas Projetos'!$A:$D,4,FALSE))</f>
        <v>Jandaia do Sul - Previsão de valor para eliminação de infiltrações de esquadrias, telhados, calhas e rufos, conserto de calçadas. O valor foi obtido do preço médio de reformas realizadas em 2019, em 05 fóruns semelhantes, sendo o valor de R$ 472,00 por m² x 250m² = 118.000,00 mais a estimativa de R$ 30.000,00 para pintura.mais a estimativa de R$ 30.000,00 para pintura.</v>
      </c>
      <c r="D14" s="17">
        <f>IFERROR(LARGE('Demandas Projetos'!$W:$W,Q14),"")</f>
        <v>42.0015</v>
      </c>
      <c r="E14" s="18">
        <f>IF(VLOOKUP($A14,'Demandas Projetos'!$B:$W,7,FALSE)=0,"",VLOOKUP($A14,'Demandas Projetos'!$B:$W,7,FALSE))</f>
        <v>4</v>
      </c>
      <c r="F14" s="19">
        <f>IF(VLOOKUP($A14,'Demandas Projetos'!$B:$W,8,FALSE)=0,"",VLOOKUP($A14,'Demandas Projetos'!$B:$W,8,FALSE))</f>
        <v>148000</v>
      </c>
      <c r="G14" s="66" t="str">
        <f>IF(VLOOKUP(D14,'Demandas Projetos'!$W:$Z,3,FALSE)=0,"","X")</f>
        <v>X</v>
      </c>
      <c r="H14" s="16" t="str">
        <f>IF(VLOOKUP(D14,'Demandas Projetos'!$W:$Z,4,FALSE)=0,"",VLOOKUP(D14,'Demandas Projetos'!$W:$Z,4,FALSE))</f>
        <v/>
      </c>
      <c r="I14" s="2"/>
      <c r="J14" s="2"/>
      <c r="K14" s="2"/>
      <c r="L14" s="2"/>
      <c r="M14" s="2"/>
      <c r="N14" s="2"/>
      <c r="O14" s="2"/>
      <c r="P14" s="13">
        <f>VLOOKUP(D14,'Demandas Projetos'!$A:$W,22,FALSE)</f>
        <v>0</v>
      </c>
      <c r="Q14" s="13">
        <f t="shared" si="1"/>
        <v>11</v>
      </c>
      <c r="R14" s="2"/>
      <c r="S14" s="2"/>
      <c r="T14" s="2"/>
      <c r="U14" s="2"/>
      <c r="V14" s="2"/>
    </row>
    <row r="15" spans="1:22" ht="80.099999999999994" customHeight="1" x14ac:dyDescent="0.2">
      <c r="A15" s="12">
        <f>VLOOKUP('Pontuação - Priorização'!D15,'Demandas Projetos'!$A$6:$E$397,2,FALSE)</f>
        <v>18</v>
      </c>
      <c r="B15" s="16">
        <f t="shared" si="0"/>
        <v>12</v>
      </c>
      <c r="C15" s="82" t="str">
        <f>CONCATENATE(VLOOKUP(D15,'Demandas Projetos'!$A:$C,3,FALSE)," - ",VLOOKUP(D15,'Demandas Projetos'!$A:$D,4,FALSE))</f>
        <v>Barbosa Ferraz - Goteiras na sala do Juiz, sala de audiência, sala de urnas e CAE, vazamento de bebedouro, porta da cozinha não fecha corretamente, portão de acesso de difícil manuseio e lâmpada da cozinha com constante curto-circuito</v>
      </c>
      <c r="D15" s="17">
        <f>IFERROR(LARGE('Demandas Projetos'!$W:$W,Q15),"")</f>
        <v>40.002299999999998</v>
      </c>
      <c r="E15" s="18">
        <f>IF(VLOOKUP($A15,'Demandas Projetos'!$B:$W,7,FALSE)=0,"",VLOOKUP($A15,'Demandas Projetos'!$B:$W,7,FALSE))</f>
        <v>2</v>
      </c>
      <c r="F15" s="19" t="str">
        <f>IF(VLOOKUP($A15,'Demandas Projetos'!$B:$W,8,FALSE)=0,"",VLOOKUP($A15,'Demandas Projetos'!$B:$W,8,FALSE))</f>
        <v/>
      </c>
      <c r="G15" s="66" t="str">
        <f>IF(VLOOKUP(D15,'Demandas Projetos'!$W:$Z,3,FALSE)=0,"","X")</f>
        <v/>
      </c>
      <c r="H15" s="16" t="str">
        <f>IF(VLOOKUP(D15,'Demandas Projetos'!$W:$Z,4,FALSE)=0,"",VLOOKUP(D15,'Demandas Projetos'!$W:$Z,4,FALSE))</f>
        <v/>
      </c>
      <c r="I15" s="2"/>
      <c r="J15" s="2"/>
      <c r="K15" s="2"/>
      <c r="L15" s="2"/>
      <c r="M15" s="2"/>
      <c r="N15" s="2"/>
      <c r="O15" s="2"/>
      <c r="P15" s="13">
        <f>VLOOKUP(D15,'Demandas Projetos'!$A:$W,22,FALSE)</f>
        <v>0</v>
      </c>
      <c r="Q15" s="13">
        <f t="shared" si="1"/>
        <v>12</v>
      </c>
      <c r="R15" s="2"/>
      <c r="S15" s="2"/>
      <c r="T15" s="2"/>
      <c r="U15" s="2"/>
      <c r="V15" s="2"/>
    </row>
    <row r="16" spans="1:22" ht="80.099999999999994" customHeight="1" x14ac:dyDescent="0.2">
      <c r="A16" s="12">
        <f>VLOOKUP('Pontuação - Priorização'!D16,'Demandas Projetos'!$A$6:$E$397,2,FALSE)</f>
        <v>24</v>
      </c>
      <c r="B16" s="16">
        <f t="shared" si="0"/>
        <v>13</v>
      </c>
      <c r="C16" s="82" t="str">
        <f>CONCATENATE(VLOOKUP(D16,'Demandas Projetos'!$A:$C,3,FALSE)," - ",VLOOKUP(D16,'Demandas Projetos'!$A:$D,4,FALSE))</f>
        <v>Curitiba/Sede - Instalação de grades/vidros em frente ao prédio Sede visando melhorar a segurança, em especial nos dias em que acontecem protestos.</v>
      </c>
      <c r="D16" s="17">
        <f>IFERROR(LARGE('Demandas Projetos'!$W:$W,Q16),"")</f>
        <v>39.002899999999997</v>
      </c>
      <c r="E16" s="18">
        <f>IF(VLOOKUP($A16,'Demandas Projetos'!$B:$W,7,FALSE)=0,"",VLOOKUP($A16,'Demandas Projetos'!$B:$W,7,FALSE))</f>
        <v>2</v>
      </c>
      <c r="F16" s="19">
        <f>IF(VLOOKUP($A16,'Demandas Projetos'!$B:$W,8,FALSE)=0,"",VLOOKUP($A16,'Demandas Projetos'!$B:$W,8,FALSE))</f>
        <v>200000</v>
      </c>
      <c r="G16" s="66" t="str">
        <f>IF(VLOOKUP(D16,'Demandas Projetos'!$W:$Z,3,FALSE)=0,"","X")</f>
        <v>X</v>
      </c>
      <c r="H16" s="16" t="str">
        <f>IF(VLOOKUP(D16,'Demandas Projetos'!$W:$Z,4,FALSE)=0,"",VLOOKUP(D16,'Demandas Projetos'!$W:$Z,4,FALSE))</f>
        <v/>
      </c>
      <c r="I16" s="2"/>
      <c r="J16" s="2"/>
      <c r="K16" s="2"/>
      <c r="L16" s="2"/>
      <c r="M16" s="2"/>
      <c r="N16" s="2"/>
      <c r="O16" s="2"/>
      <c r="P16" s="13">
        <f>VLOOKUP(D16,'Demandas Projetos'!$A:$W,22,FALSE)</f>
        <v>0</v>
      </c>
      <c r="Q16" s="13">
        <f t="shared" si="1"/>
        <v>13</v>
      </c>
      <c r="R16" s="2"/>
      <c r="S16" s="2"/>
      <c r="T16" s="2"/>
      <c r="U16" s="2"/>
      <c r="V16" s="2"/>
    </row>
    <row r="17" spans="1:22" ht="80.099999999999994" customHeight="1" x14ac:dyDescent="0.2">
      <c r="A17" s="12">
        <f>VLOOKUP('Pontuação - Priorização'!D17,'Demandas Projetos'!$A$6:$E$397,2,FALSE)</f>
        <v>21</v>
      </c>
      <c r="B17" s="16">
        <f t="shared" si="0"/>
        <v>14</v>
      </c>
      <c r="C17" s="82" t="str">
        <f>CONCATENATE(VLOOKUP(D17,'Demandas Projetos'!$A:$C,3,FALSE)," - ",VLOOKUP(D17,'Demandas Projetos'!$A:$D,4,FALSE))</f>
        <v>Palmeira - Problemas estruturais, infiltração, goteiras</v>
      </c>
      <c r="D17" s="17">
        <f>IFERROR(LARGE('Demandas Projetos'!$W:$W,Q17),"")</f>
        <v>39.002600000000001</v>
      </c>
      <c r="E17" s="18">
        <f>IF(VLOOKUP($A17,'Demandas Projetos'!$B:$W,7,FALSE)=0,"",VLOOKUP($A17,'Demandas Projetos'!$B:$W,7,FALSE))</f>
        <v>4</v>
      </c>
      <c r="F17" s="19" t="str">
        <f>IF(VLOOKUP($A17,'Demandas Projetos'!$B:$W,8,FALSE)=0,"",VLOOKUP($A17,'Demandas Projetos'!$B:$W,8,FALSE))</f>
        <v/>
      </c>
      <c r="G17" s="66" t="str">
        <f>IF(VLOOKUP(D17,'Demandas Projetos'!$W:$Z,3,FALSE)=0,"","X")</f>
        <v/>
      </c>
      <c r="H17" s="16" t="str">
        <f>IF(VLOOKUP(D17,'Demandas Projetos'!$W:$Z,4,FALSE)=0,"",VLOOKUP(D17,'Demandas Projetos'!$W:$Z,4,FALSE))</f>
        <v/>
      </c>
      <c r="I17" s="2"/>
      <c r="J17" s="2"/>
      <c r="K17" s="2"/>
      <c r="L17" s="2"/>
      <c r="M17" s="2"/>
      <c r="N17" s="2"/>
      <c r="O17" s="2"/>
      <c r="P17" s="13">
        <f>VLOOKUP(D17,'Demandas Projetos'!$A:$W,22,FALSE)</f>
        <v>0</v>
      </c>
      <c r="Q17" s="13">
        <f t="shared" si="1"/>
        <v>14</v>
      </c>
      <c r="R17" s="2"/>
      <c r="S17" s="2"/>
      <c r="T17" s="2"/>
      <c r="U17" s="2"/>
      <c r="V17" s="2"/>
    </row>
    <row r="18" spans="1:22" ht="80.099999999999994" customHeight="1" x14ac:dyDescent="0.2">
      <c r="A18" s="12">
        <f>VLOOKUP('Pontuação - Priorização'!D18,'Demandas Projetos'!$A$6:$E$397,2,FALSE)</f>
        <v>4</v>
      </c>
      <c r="B18" s="16">
        <f t="shared" si="0"/>
        <v>15</v>
      </c>
      <c r="C18" s="82" t="str">
        <f>CONCATENATE(VLOOKUP(D18,'Demandas Projetos'!$A:$C,3,FALSE)," - ",VLOOKUP(D18,'Demandas Projetos'!$A:$D,4,FALSE))</f>
        <v>Curitiba/Sede - Qualidade de vida do servidor - quadra esportiva, pista de caminhada, dentre outras</v>
      </c>
      <c r="D18" s="17">
        <f>IFERROR(LARGE('Demandas Projetos'!$W:$W,Q18),"")</f>
        <v>36.000900000000001</v>
      </c>
      <c r="E18" s="18">
        <f>IF(VLOOKUP($A18,'Demandas Projetos'!$B:$W,7,FALSE)=0,"",VLOOKUP($A18,'Demandas Projetos'!$B:$W,7,FALSE))</f>
        <v>6</v>
      </c>
      <c r="F18" s="19" t="str">
        <f>IF(VLOOKUP($A18,'Demandas Projetos'!$B:$W,8,FALSE)=0,"",VLOOKUP($A18,'Demandas Projetos'!$B:$W,8,FALSE))</f>
        <v/>
      </c>
      <c r="G18" s="66" t="str">
        <f>IF(VLOOKUP(D18,'Demandas Projetos'!$W:$Z,3,FALSE)=0,"","X")</f>
        <v/>
      </c>
      <c r="H18" s="16" t="str">
        <f>IF(VLOOKUP(D18,'Demandas Projetos'!$W:$Z,4,FALSE)=0,"",VLOOKUP(D18,'Demandas Projetos'!$W:$Z,4,FALSE))</f>
        <v/>
      </c>
      <c r="I18" s="2"/>
      <c r="J18" s="2"/>
      <c r="K18" s="2"/>
      <c r="L18" s="2"/>
      <c r="M18" s="2"/>
      <c r="N18" s="2"/>
      <c r="O18" s="2"/>
      <c r="P18" s="13">
        <f>VLOOKUP(D18,'Demandas Projetos'!$A:$W,22,FALSE)</f>
        <v>0</v>
      </c>
      <c r="Q18" s="13">
        <f t="shared" si="1"/>
        <v>15</v>
      </c>
      <c r="R18" s="2"/>
      <c r="S18" s="2"/>
      <c r="T18" s="2"/>
      <c r="U18" s="2"/>
      <c r="V18" s="2"/>
    </row>
    <row r="19" spans="1:22" ht="80.099999999999994" customHeight="1" x14ac:dyDescent="0.2">
      <c r="A19" s="12">
        <f>VLOOKUP('Pontuação - Priorização'!D19,'Demandas Projetos'!$A$6:$E$397,2,FALSE)</f>
        <v>12</v>
      </c>
      <c r="B19" s="16">
        <f t="shared" si="0"/>
        <v>16</v>
      </c>
      <c r="C19" s="82" t="str">
        <f>CONCATENATE(VLOOKUP(D19,'Demandas Projetos'!$A:$C,3,FALSE)," - ",VLOOKUP(D19,'Demandas Projetos'!$A:$D,4,FALSE))</f>
        <v>Foz do Iguaçu - Infiltrações, calha, telhas</v>
      </c>
      <c r="D19" s="17">
        <f>IFERROR(LARGE('Demandas Projetos'!$W:$W,Q19),"")</f>
        <v>35.0017</v>
      </c>
      <c r="E19" s="18">
        <f>IF(VLOOKUP($A19,'Demandas Projetos'!$B:$W,7,FALSE)=0,"",VLOOKUP($A19,'Demandas Projetos'!$B:$W,7,FALSE))</f>
        <v>3</v>
      </c>
      <c r="F19" s="19" t="str">
        <f>IF(VLOOKUP($A19,'Demandas Projetos'!$B:$W,8,FALSE)=0,"",VLOOKUP($A19,'Demandas Projetos'!$B:$W,8,FALSE))</f>
        <v/>
      </c>
      <c r="G19" s="66" t="str">
        <f>IF(VLOOKUP(D19,'Demandas Projetos'!$W:$Z,3,FALSE)=0,"","X")</f>
        <v/>
      </c>
      <c r="H19" s="16" t="str">
        <f>IF(VLOOKUP(D19,'Demandas Projetos'!$W:$Z,4,FALSE)=0,"",VLOOKUP(D19,'Demandas Projetos'!$W:$Z,4,FALSE))</f>
        <v/>
      </c>
      <c r="I19" s="2"/>
      <c r="J19" s="2"/>
      <c r="K19" s="2"/>
      <c r="L19" s="2"/>
      <c r="M19" s="2"/>
      <c r="N19" s="2"/>
      <c r="O19" s="2"/>
      <c r="P19" s="13">
        <f>VLOOKUP(D19,'Demandas Projetos'!$A:$W,22,FALSE)</f>
        <v>0</v>
      </c>
      <c r="Q19" s="13">
        <f t="shared" si="1"/>
        <v>16</v>
      </c>
      <c r="R19" s="2"/>
      <c r="S19" s="2"/>
      <c r="T19" s="2"/>
      <c r="U19" s="2"/>
      <c r="V19" s="2"/>
    </row>
    <row r="20" spans="1:22" ht="80.099999999999994" customHeight="1" x14ac:dyDescent="0.2">
      <c r="A20" s="12">
        <f>VLOOKUP('Pontuação - Priorização'!D20,'Demandas Projetos'!$A$6:$E$397,2,FALSE)</f>
        <v>9</v>
      </c>
      <c r="B20" s="16">
        <f t="shared" si="0"/>
        <v>17</v>
      </c>
      <c r="C20" s="82" t="str">
        <f>CONCATENATE(VLOOKUP(D20,'Demandas Projetos'!$A:$C,3,FALSE)," - ",VLOOKUP(D20,'Demandas Projetos'!$A:$D,4,FALSE))</f>
        <v xml:space="preserve">Pato Branco - Reforma geral em prédio com mais de 10 anos, segundo informação da SMIN foram feitos vários reparos e  reforma pode esperar para ano não eleitoral. </v>
      </c>
      <c r="D20" s="17">
        <f>IFERROR(LARGE('Demandas Projetos'!$W:$W,Q20),"")</f>
        <v>33.001399999999997</v>
      </c>
      <c r="E20" s="18">
        <f>IF(VLOOKUP($A20,'Demandas Projetos'!$B:$W,7,FALSE)=0,"",VLOOKUP($A20,'Demandas Projetos'!$B:$W,7,FALSE))</f>
        <v>4</v>
      </c>
      <c r="F20" s="19" t="str">
        <f>IF(VLOOKUP($A20,'Demandas Projetos'!$B:$W,8,FALSE)=0,"",VLOOKUP($A20,'Demandas Projetos'!$B:$W,8,FALSE))</f>
        <v/>
      </c>
      <c r="G20" s="66" t="str">
        <f>IF(VLOOKUP(D20,'Demandas Projetos'!$W:$Z,3,FALSE)=0,"","X")</f>
        <v/>
      </c>
      <c r="H20" s="16" t="str">
        <f>IF(VLOOKUP(D20,'Demandas Projetos'!$W:$Z,4,FALSE)=0,"",VLOOKUP(D20,'Demandas Projetos'!$W:$Z,4,FALSE))</f>
        <v/>
      </c>
      <c r="I20" s="2"/>
      <c r="J20" s="2"/>
      <c r="K20" s="2"/>
      <c r="L20" s="2"/>
      <c r="M20" s="2"/>
      <c r="N20" s="2"/>
      <c r="O20" s="2"/>
      <c r="P20" s="13">
        <f>VLOOKUP(D20,'Demandas Projetos'!$A:$W,22,FALSE)</f>
        <v>0</v>
      </c>
      <c r="Q20" s="13">
        <f t="shared" si="1"/>
        <v>17</v>
      </c>
      <c r="R20" s="2"/>
      <c r="S20" s="2"/>
      <c r="T20" s="2"/>
      <c r="U20" s="2"/>
      <c r="V20" s="2"/>
    </row>
    <row r="21" spans="1:22" ht="80.099999999999994" customHeight="1" x14ac:dyDescent="0.2">
      <c r="A21" s="12">
        <f>VLOOKUP('Pontuação - Priorização'!D21,'Demandas Projetos'!$A$6:$E$397,2,FALSE)</f>
        <v>17</v>
      </c>
      <c r="B21" s="16">
        <f t="shared" si="0"/>
        <v>18</v>
      </c>
      <c r="C21" s="82" t="str">
        <f>CONCATENATE(VLOOKUP(D21,'Demandas Projetos'!$A:$C,3,FALSE)," - ",VLOOKUP(D21,'Demandas Projetos'!$A:$D,4,FALSE))</f>
        <v>Peabiru - Infiltrações , rufo do telhado solto, goteiras na sala do juiz e Audiências e porta da CAE com defeito</v>
      </c>
      <c r="D21" s="17">
        <f>IFERROR(LARGE('Demandas Projetos'!$W:$W,Q21),"")</f>
        <v>29.002199999999998</v>
      </c>
      <c r="E21" s="18">
        <f>IF(VLOOKUP($A21,'Demandas Projetos'!$B:$W,7,FALSE)=0,"",VLOOKUP($A21,'Demandas Projetos'!$B:$W,7,FALSE))</f>
        <v>3</v>
      </c>
      <c r="F21" s="19" t="str">
        <f>IF(VLOOKUP($A21,'Demandas Projetos'!$B:$W,8,FALSE)=0,"",VLOOKUP($A21,'Demandas Projetos'!$B:$W,8,FALSE))</f>
        <v/>
      </c>
      <c r="G21" s="66" t="str">
        <f>IF(VLOOKUP(D21,'Demandas Projetos'!$W:$Z,3,FALSE)=0,"","X")</f>
        <v/>
      </c>
      <c r="H21" s="16" t="str">
        <f>IF(VLOOKUP(D21,'Demandas Projetos'!$W:$Z,4,FALSE)=0,"",VLOOKUP(D21,'Demandas Projetos'!$W:$Z,4,FALSE))</f>
        <v/>
      </c>
      <c r="I21" s="2"/>
      <c r="J21" s="2"/>
      <c r="K21" s="2"/>
      <c r="L21" s="2"/>
      <c r="M21" s="2"/>
      <c r="N21" s="2"/>
      <c r="O21" s="2"/>
      <c r="P21" s="13">
        <f>VLOOKUP(D21,'Demandas Projetos'!$A:$W,22,FALSE)</f>
        <v>0</v>
      </c>
      <c r="Q21" s="13">
        <f t="shared" si="1"/>
        <v>18</v>
      </c>
      <c r="R21" s="2"/>
      <c r="S21" s="2"/>
      <c r="T21" s="2"/>
      <c r="U21" s="2"/>
      <c r="V21" s="2"/>
    </row>
    <row r="22" spans="1:22" ht="80.099999999999994" customHeight="1" x14ac:dyDescent="0.2">
      <c r="A22" s="12">
        <f>VLOOKUP('Pontuação - Priorização'!D22,'Demandas Projetos'!$A$6:$E$397,2,FALSE)</f>
        <v>15</v>
      </c>
      <c r="B22" s="16">
        <f t="shared" si="0"/>
        <v>19</v>
      </c>
      <c r="C22" s="82" t="str">
        <f>CONCATENATE(VLOOKUP(D22,'Demandas Projetos'!$A:$C,3,FALSE)," - ",VLOOKUP(D22,'Demandas Projetos'!$A:$D,4,FALSE))</f>
        <v>São João do Triunfo - Infiltrações, manutenção de grades e pinturas. Reinstalação de cabos de rede.</v>
      </c>
      <c r="D22" s="17">
        <f>IFERROR(LARGE('Demandas Projetos'!$W:$W,Q22),"")</f>
        <v>25.001999999999999</v>
      </c>
      <c r="E22" s="18">
        <f>IF(VLOOKUP($A22,'Demandas Projetos'!$B:$W,7,FALSE)=0,"",VLOOKUP($A22,'Demandas Projetos'!$B:$W,7,FALSE))</f>
        <v>2</v>
      </c>
      <c r="F22" s="19" t="str">
        <f>IF(VLOOKUP($A22,'Demandas Projetos'!$B:$W,8,FALSE)=0,"",VLOOKUP($A22,'Demandas Projetos'!$B:$W,8,FALSE))</f>
        <v/>
      </c>
      <c r="G22" s="66" t="str">
        <f>IF(VLOOKUP(D22,'Demandas Projetos'!$W:$Z,3,FALSE)=0,"","X")</f>
        <v/>
      </c>
      <c r="H22" s="16" t="str">
        <f>IF(VLOOKUP(D22,'Demandas Projetos'!$W:$Z,4,FALSE)=0,"",VLOOKUP(D22,'Demandas Projetos'!$W:$Z,4,FALSE))</f>
        <v/>
      </c>
      <c r="I22" s="2"/>
      <c r="J22" s="2"/>
      <c r="K22" s="2"/>
      <c r="L22" s="2"/>
      <c r="M22" s="2"/>
      <c r="N22" s="2"/>
      <c r="O22" s="2"/>
      <c r="P22" s="13">
        <f>VLOOKUP(D22,'Demandas Projetos'!$A:$W,22,FALSE)</f>
        <v>0</v>
      </c>
      <c r="Q22" s="13">
        <f t="shared" si="1"/>
        <v>19</v>
      </c>
      <c r="R22" s="2"/>
      <c r="S22" s="2"/>
      <c r="T22" s="2"/>
      <c r="U22" s="2"/>
      <c r="V22" s="2"/>
    </row>
    <row r="23" spans="1:22" ht="80.099999999999994" customHeight="1" x14ac:dyDescent="0.2">
      <c r="A23" s="12">
        <f>VLOOKUP('Pontuação - Priorização'!D23,'Demandas Projetos'!$A$6:$E$397,2,FALSE)</f>
        <v>16</v>
      </c>
      <c r="B23" s="16">
        <f t="shared" si="0"/>
        <v>20</v>
      </c>
      <c r="C23" s="82" t="str">
        <f>CONCATENATE(VLOOKUP(D23,'Demandas Projetos'!$A:$C,3,FALSE)," - ",VLOOKUP(D23,'Demandas Projetos'!$A:$D,4,FALSE))</f>
        <v>Barracão - Demolição e reconstrução de muro, em razão do perigo de desmoronamento, em razão do mura estar cedendo.</v>
      </c>
      <c r="D23" s="17">
        <f>IFERROR(LARGE('Demandas Projetos'!$W:$W,Q23),"")</f>
        <v>19.002099999999999</v>
      </c>
      <c r="E23" s="18">
        <f>IF(VLOOKUP($A23,'Demandas Projetos'!$B:$W,7,FALSE)=0,"",VLOOKUP($A23,'Demandas Projetos'!$B:$W,7,FALSE))</f>
        <v>3</v>
      </c>
      <c r="F23" s="19">
        <f>IF(VLOOKUP($A23,'Demandas Projetos'!$B:$W,8,FALSE)=0,"",VLOOKUP($A23,'Demandas Projetos'!$B:$W,8,FALSE))</f>
        <v>45000</v>
      </c>
      <c r="G23" s="66" t="str">
        <f>IF(VLOOKUP(D23,'Demandas Projetos'!$W:$Z,3,FALSE)=0,"","X")</f>
        <v>X</v>
      </c>
      <c r="H23" s="16" t="str">
        <f>IF(VLOOKUP(D23,'Demandas Projetos'!$W:$Z,4,FALSE)=0,"",VLOOKUP(D23,'Demandas Projetos'!$W:$Z,4,FALSE))</f>
        <v xml:space="preserve">Embora a pontuação seja menor do que outros fóruns, esta atividade é totalmente externa e não interfere nos serviços eleitorias </v>
      </c>
      <c r="I23" s="2"/>
      <c r="J23" s="2"/>
      <c r="K23" s="2"/>
      <c r="L23" s="2"/>
      <c r="M23" s="2"/>
      <c r="N23" s="2"/>
      <c r="O23" s="2"/>
      <c r="P23" s="13">
        <f>VLOOKUP(D23,'Demandas Projetos'!$A:$W,22,FALSE)</f>
        <v>0</v>
      </c>
      <c r="Q23" s="13">
        <f t="shared" si="1"/>
        <v>20</v>
      </c>
      <c r="R23" s="2"/>
      <c r="S23" s="2"/>
      <c r="T23" s="2"/>
      <c r="U23" s="2"/>
      <c r="V23" s="2"/>
    </row>
    <row r="24" spans="1:22" ht="80.099999999999994" customHeight="1" x14ac:dyDescent="0.2">
      <c r="A24" s="12">
        <f>VLOOKUP('Pontuação - Priorização'!D24,'Demandas Projetos'!$A$6:$E$397,2,FALSE)</f>
        <v>14</v>
      </c>
      <c r="B24" s="16">
        <f t="shared" si="0"/>
        <v>21</v>
      </c>
      <c r="C24" s="82" t="str">
        <f>CONCATENATE(VLOOKUP(D24,'Demandas Projetos'!$A:$C,3,FALSE)," - ",VLOOKUP(D24,'Demandas Projetos'!$A:$D,4,FALSE))</f>
        <v>Ibiporã - Ampliação e reforma. Vistoria nas redes elétrica e lógica, adequação de divisórias, sinalização visual</v>
      </c>
      <c r="D24" s="17">
        <f>IFERROR(LARGE('Demandas Projetos'!$W:$W,Q24),"")</f>
        <v>17.001899999999999</v>
      </c>
      <c r="E24" s="18">
        <f>IF(VLOOKUP($A24,'Demandas Projetos'!$B:$W,7,FALSE)=0,"",VLOOKUP($A24,'Demandas Projetos'!$B:$W,7,FALSE))</f>
        <v>3</v>
      </c>
      <c r="F24" s="19" t="str">
        <f>IF(VLOOKUP($A24,'Demandas Projetos'!$B:$W,8,FALSE)=0,"",VLOOKUP($A24,'Demandas Projetos'!$B:$W,8,FALSE))</f>
        <v/>
      </c>
      <c r="G24" s="66" t="str">
        <f>IF(VLOOKUP(D24,'Demandas Projetos'!$W:$Z,3,FALSE)=0,"","X")</f>
        <v/>
      </c>
      <c r="H24" s="16" t="str">
        <f>IF(VLOOKUP(D24,'Demandas Projetos'!$W:$Z,4,FALSE)=0,"",VLOOKUP(D24,'Demandas Projetos'!$W:$Z,4,FALSE))</f>
        <v/>
      </c>
      <c r="I24" s="2"/>
      <c r="J24" s="2"/>
      <c r="K24" s="2"/>
      <c r="L24" s="2"/>
      <c r="M24" s="2"/>
      <c r="N24" s="2"/>
      <c r="O24" s="2"/>
      <c r="P24" s="13">
        <f>VLOOKUP(D24,'Demandas Projetos'!$A:$W,22,FALSE)</f>
        <v>0</v>
      </c>
      <c r="Q24" s="13">
        <f t="shared" si="1"/>
        <v>21</v>
      </c>
      <c r="R24" s="2"/>
      <c r="S24" s="2"/>
      <c r="T24" s="2"/>
      <c r="U24" s="2"/>
      <c r="V24" s="2"/>
    </row>
    <row r="25" spans="1:22" ht="80.099999999999994" customHeight="1" x14ac:dyDescent="0.2">
      <c r="A25" s="12">
        <f>VLOOKUP('Pontuação - Priorização'!D25,'Demandas Projetos'!$A$6:$E$397,2,FALSE)</f>
        <v>3</v>
      </c>
      <c r="B25" s="16">
        <f t="shared" si="0"/>
        <v>22</v>
      </c>
      <c r="C25" s="82" t="str">
        <f>CONCATENATE(VLOOKUP(D25,'Demandas Projetos'!$A:$C,3,FALSE)," - ",VLOOKUP(D25,'Demandas Projetos'!$A:$D,4,FALSE))</f>
        <v>São João  - São João - notificação da Prefeitura Municipal - adequação de divisas</v>
      </c>
      <c r="D25" s="17">
        <f>IFERROR(LARGE('Demandas Projetos'!$W:$W,Q25),"")</f>
        <v>17.000800000000002</v>
      </c>
      <c r="E25" s="18">
        <f>IF(VLOOKUP($A25,'Demandas Projetos'!$B:$W,7,FALSE)=0,"",VLOOKUP($A25,'Demandas Projetos'!$B:$W,7,FALSE))</f>
        <v>3</v>
      </c>
      <c r="F25" s="19">
        <f>IF(VLOOKUP($A25,'Demandas Projetos'!$B:$W,8,FALSE)=0,"",VLOOKUP($A25,'Demandas Projetos'!$B:$W,8,FALSE))</f>
        <v>80000</v>
      </c>
      <c r="G25" s="66" t="str">
        <f>IF(VLOOKUP(D25,'Demandas Projetos'!$W:$Z,3,FALSE)=0,"","X")</f>
        <v>X</v>
      </c>
      <c r="H25" s="16" t="str">
        <f>IF(VLOOKUP(D25,'Demandas Projetos'!$W:$Z,4,FALSE)=0,"",VLOOKUP(D25,'Demandas Projetos'!$W:$Z,4,FALSE))</f>
        <v xml:space="preserve">Embora a pontuação seja menor do que outros fóruns, esta atividade é totalmente externa e não interfere nos serviços eleitorias </v>
      </c>
      <c r="I25" s="2"/>
      <c r="J25" s="2"/>
      <c r="K25" s="2"/>
      <c r="L25" s="2"/>
      <c r="M25" s="2"/>
      <c r="N25" s="2"/>
      <c r="O25" s="2"/>
      <c r="P25" s="13">
        <f>VLOOKUP(D25,'Demandas Projetos'!$A:$W,22,FALSE)</f>
        <v>0</v>
      </c>
      <c r="Q25" s="13">
        <f t="shared" si="1"/>
        <v>22</v>
      </c>
      <c r="R25" s="2"/>
      <c r="S25" s="2"/>
      <c r="T25" s="2"/>
      <c r="U25" s="2"/>
      <c r="V25" s="2"/>
    </row>
    <row r="26" spans="1:22" ht="80.099999999999994" customHeight="1" x14ac:dyDescent="0.2">
      <c r="A26" s="12">
        <f>VLOOKUP('Pontuação - Priorização'!D26,'Demandas Projetos'!$A$6:$E$397,2,FALSE)</f>
        <v>23</v>
      </c>
      <c r="B26" s="16">
        <f t="shared" si="0"/>
        <v>23</v>
      </c>
      <c r="C26" s="82" t="str">
        <f>CONCATENATE(VLOOKUP(D26,'Demandas Projetos'!$A:$C,3,FALSE)," - ",VLOOKUP(D26,'Demandas Projetos'!$A:$D,4,FALSE))</f>
        <v>Curitiba/Sede - Readequação de salas para a disponibilização ao Laboratório de Inovação, Inteligência e Objetivos de Desenvolvimento Sustentável - LIODS. Os valores foram obtidos da média do CUB referente ao mês de janeiro de 2021.</v>
      </c>
      <c r="D26" s="17">
        <f>IFERROR(LARGE('Demandas Projetos'!$W:$W,Q26),"")</f>
        <v>9.0028000000000006</v>
      </c>
      <c r="E26" s="18" t="str">
        <f>IF(VLOOKUP($A26,'Demandas Projetos'!$B:$W,7,FALSE)=0,"",VLOOKUP($A26,'Demandas Projetos'!$B:$W,7,FALSE))</f>
        <v/>
      </c>
      <c r="F26" s="19">
        <f>IF(VLOOKUP($A26,'Demandas Projetos'!$B:$W,8,FALSE)=0,"",VLOOKUP($A26,'Demandas Projetos'!$B:$W,8,FALSE))</f>
        <v>320000</v>
      </c>
      <c r="G26" s="66" t="str">
        <f>IF(VLOOKUP(D26,'Demandas Projetos'!$W:$Z,3,FALSE)=0,"","X")</f>
        <v>X</v>
      </c>
      <c r="H26" s="16" t="str">
        <f>IF(VLOOKUP(D26,'Demandas Projetos'!$W:$Z,4,FALSE)=0,"",VLOOKUP(D26,'Demandas Projetos'!$W:$Z,4,FALSE))</f>
        <v/>
      </c>
      <c r="I26" s="2"/>
      <c r="J26" s="2"/>
      <c r="K26" s="2"/>
      <c r="L26" s="2"/>
      <c r="M26" s="2"/>
      <c r="N26" s="2"/>
      <c r="O26" s="2"/>
      <c r="P26" s="13">
        <f>VLOOKUP(D26,'Demandas Projetos'!$A:$W,22,FALSE)</f>
        <v>0</v>
      </c>
      <c r="Q26" s="13">
        <f t="shared" si="1"/>
        <v>23</v>
      </c>
      <c r="R26" s="2"/>
      <c r="S26" s="2"/>
      <c r="T26" s="2"/>
      <c r="U26" s="2"/>
      <c r="V26" s="2"/>
    </row>
    <row r="27" spans="1:22" ht="80.099999999999994" customHeight="1" x14ac:dyDescent="0.2">
      <c r="A27" s="12">
        <f>VLOOKUP('Pontuação - Priorização'!D27,'Demandas Projetos'!$A$6:$E$397,2,FALSE)</f>
        <v>19</v>
      </c>
      <c r="B27" s="16">
        <f t="shared" si="0"/>
        <v>24</v>
      </c>
      <c r="C27" s="82" t="str">
        <f>CONCATENATE(VLOOKUP(D27,'Demandas Projetos'!$A:$C,3,FALSE)," - ",VLOOKUP(D27,'Demandas Projetos'!$A:$D,4,FALSE))</f>
        <v>Centro Logístico - Cobertura da doca para carga e descarga e divisórias internas</v>
      </c>
      <c r="D27" s="17">
        <f>IFERROR(LARGE('Demandas Projetos'!$W:$W,Q27),"")</f>
        <v>9.0023999999999997</v>
      </c>
      <c r="E27" s="18">
        <f>IF(VLOOKUP($A27,'Demandas Projetos'!$B:$W,7,FALSE)=0,"",VLOOKUP($A27,'Demandas Projetos'!$B:$W,7,FALSE))</f>
        <v>1</v>
      </c>
      <c r="F27" s="19" t="str">
        <f>IF(VLOOKUP($A27,'Demandas Projetos'!$B:$W,8,FALSE)=0,"",VLOOKUP($A27,'Demandas Projetos'!$B:$W,8,FALSE))</f>
        <v/>
      </c>
      <c r="G27" s="66" t="str">
        <f>IF(VLOOKUP(D27,'Demandas Projetos'!$W:$Z,3,FALSE)=0,"","X")</f>
        <v/>
      </c>
      <c r="H27" s="16" t="str">
        <f>IF(VLOOKUP(D27,'Demandas Projetos'!$W:$Z,4,FALSE)=0,"",VLOOKUP(D27,'Demandas Projetos'!$W:$Z,4,FALSE))</f>
        <v/>
      </c>
      <c r="I27" s="2"/>
      <c r="J27" s="2"/>
      <c r="K27" s="2"/>
      <c r="L27" s="2"/>
      <c r="M27" s="2"/>
      <c r="N27" s="2"/>
      <c r="O27" s="2"/>
      <c r="P27" s="13">
        <f>VLOOKUP(D27,'Demandas Projetos'!$A:$W,22,FALSE)</f>
        <v>0</v>
      </c>
      <c r="Q27" s="13">
        <f t="shared" si="1"/>
        <v>24</v>
      </c>
      <c r="R27" s="2"/>
      <c r="S27" s="2"/>
      <c r="T27" s="2"/>
      <c r="U27" s="2"/>
      <c r="V27" s="2"/>
    </row>
    <row r="28" spans="1:22" ht="80.099999999999994" customHeight="1" x14ac:dyDescent="0.2">
      <c r="A28" s="12">
        <f>VLOOKUP('Pontuação - Priorização'!D28,'Demandas Projetos'!$A$6:$E$397,2,FALSE)</f>
        <v>392</v>
      </c>
      <c r="B28" s="16">
        <f t="shared" si="0"/>
        <v>25</v>
      </c>
      <c r="C28" s="21" t="str">
        <f>CONCATENATE(VLOOKUP(D28,'Demandas Projetos'!$A:$C,3,FALSE)," - ",VLOOKUP(D28,'Demandas Projetos'!$A:$D,4,FALSE))</f>
        <v xml:space="preserve"> - </v>
      </c>
      <c r="D28" s="17">
        <f>IFERROR(LARGE('Demandas Projetos'!$W:$W,Q28),"")</f>
        <v>3.9700000000000002E-13</v>
      </c>
      <c r="E28" s="18" t="str">
        <f>IF(VLOOKUP($A28,'Demandas Projetos'!$B:$W,7,FALSE)=0,"",VLOOKUP($A28,'Demandas Projetos'!$B:$W,7,FALSE))</f>
        <v/>
      </c>
      <c r="F28" s="19" t="str">
        <f>IF(VLOOKUP($A28,'Demandas Projetos'!$B:$W,8,FALSE)=0,"",VLOOKUP($A28,'Demandas Projetos'!$B:$W,8,FALSE))</f>
        <v/>
      </c>
      <c r="G28" s="66" t="str">
        <f>IF(VLOOKUP(D28,'Demandas Projetos'!$W:$Z,3,FALSE)=0,"","X")</f>
        <v/>
      </c>
      <c r="H28" s="16" t="str">
        <f>IF(VLOOKUP(D28,'Demandas Projetos'!$W:$Z,4,FALSE)=0,"",VLOOKUP(D28,'Demandas Projetos'!$W:$Z,4,FALSE))</f>
        <v/>
      </c>
      <c r="I28" s="2"/>
      <c r="J28" s="2"/>
      <c r="K28" s="2"/>
      <c r="L28" s="2"/>
      <c r="M28" s="2"/>
      <c r="N28" s="2"/>
      <c r="O28" s="2"/>
      <c r="P28" s="13">
        <f>VLOOKUP(D28,'Demandas Projetos'!$A:$W,22,FALSE)</f>
        <v>0</v>
      </c>
      <c r="Q28" s="13">
        <f t="shared" si="1"/>
        <v>25</v>
      </c>
      <c r="R28" s="2"/>
      <c r="S28" s="2"/>
      <c r="T28" s="2"/>
      <c r="U28" s="2"/>
      <c r="V28" s="2"/>
    </row>
    <row r="29" spans="1:22" s="56" customFormat="1" ht="80.099999999999994" customHeight="1" x14ac:dyDescent="0.2">
      <c r="A29" s="54">
        <f>VLOOKUP('Pontuação - Priorização'!D29,'Demandas Projetos'!$A$6:$E$397,2,FALSE)</f>
        <v>391</v>
      </c>
      <c r="B29" s="42">
        <f t="shared" si="0"/>
        <v>26</v>
      </c>
      <c r="C29" s="43" t="str">
        <f>CONCATENATE(VLOOKUP(D29,'Demandas Projetos'!$A:$C,3,FALSE)," - ",VLOOKUP(D29,'Demandas Projetos'!$A:$D,4,FALSE))</f>
        <v xml:space="preserve"> - </v>
      </c>
      <c r="D29" s="44">
        <f>IFERROR(LARGE('Demandas Projetos'!$W:$W,Q29),"")</f>
        <v>3.9599999999999998E-13</v>
      </c>
      <c r="E29" s="18" t="str">
        <f>IF(VLOOKUP($A29,'Demandas Projetos'!$B:$W,7,FALSE)=0,"",VLOOKUP($A29,'Demandas Projetos'!$B:$W,7,FALSE))</f>
        <v/>
      </c>
      <c r="F29" s="19" t="str">
        <f>IF(VLOOKUP($A29,'Demandas Projetos'!$B:$W,8,FALSE)=0,"",VLOOKUP($A29,'Demandas Projetos'!$B:$W,8,FALSE))</f>
        <v/>
      </c>
      <c r="G29" s="66" t="str">
        <f>IF(VLOOKUP(D29,'Demandas Projetos'!$W:$Z,3,FALSE)=0,"","X")</f>
        <v/>
      </c>
      <c r="H29" s="16" t="str">
        <f>IF(VLOOKUP(D29,'Demandas Projetos'!$W:$Z,4,FALSE)=0,"",VLOOKUP(D29,'Demandas Projetos'!$W:$Z,4,FALSE))</f>
        <v/>
      </c>
      <c r="I29" s="50"/>
      <c r="J29" s="50"/>
      <c r="K29" s="50"/>
      <c r="L29" s="50"/>
      <c r="M29" s="50"/>
      <c r="N29" s="50"/>
      <c r="O29" s="50"/>
      <c r="P29" s="55">
        <f>VLOOKUP(D29,'Demandas Projetos'!$A:$W,22,FALSE)</f>
        <v>0</v>
      </c>
      <c r="Q29" s="55">
        <f t="shared" si="1"/>
        <v>26</v>
      </c>
      <c r="R29" s="50"/>
      <c r="S29" s="50"/>
      <c r="T29" s="50"/>
      <c r="U29" s="50"/>
      <c r="V29" s="50"/>
    </row>
    <row r="30" spans="1:22" s="65" customFormat="1" ht="80.099999999999994" customHeight="1" x14ac:dyDescent="0.2">
      <c r="A30" s="57">
        <f>VLOOKUP('Pontuação - Priorização'!D30,'Demandas Projetos'!$A$6:$E$397,2,FALSE)</f>
        <v>390</v>
      </c>
      <c r="B30" s="58">
        <f t="shared" si="0"/>
        <v>27</v>
      </c>
      <c r="C30" s="59" t="str">
        <f>CONCATENATE(VLOOKUP(D30,'Demandas Projetos'!$A:$C,3,FALSE)," - ",VLOOKUP(D30,'Demandas Projetos'!$A:$D,4,FALSE))</f>
        <v xml:space="preserve"> - </v>
      </c>
      <c r="D30" s="60">
        <f>IFERROR(LARGE('Demandas Projetos'!$W:$W,Q30),"")</f>
        <v>3.9499999999999998E-13</v>
      </c>
      <c r="E30" s="61">
        <f>IFERROR(VLOOKUP($A30,'Demandas Projetos'!$B:$W,7,FALSE),"")</f>
        <v>0</v>
      </c>
      <c r="F30" s="62">
        <f>IFERROR(VLOOKUP($A30,'Demandas Projetos'!$B:$W,8,FALSE),"")</f>
        <v>0</v>
      </c>
      <c r="G30" s="67" t="s">
        <v>6</v>
      </c>
      <c r="H30" s="58"/>
      <c r="I30" s="63"/>
      <c r="J30" s="63"/>
      <c r="K30" s="63"/>
      <c r="L30" s="63"/>
      <c r="M30" s="63"/>
      <c r="N30" s="63"/>
      <c r="O30" s="63"/>
      <c r="P30" s="64">
        <f>VLOOKUP(D30,'Demandas Projetos'!$A:$W,22,FALSE)</f>
        <v>0</v>
      </c>
      <c r="Q30" s="64">
        <f t="shared" si="1"/>
        <v>27</v>
      </c>
      <c r="R30" s="63"/>
      <c r="S30" s="63"/>
      <c r="T30" s="63"/>
      <c r="U30" s="63"/>
      <c r="V30" s="63"/>
    </row>
    <row r="31" spans="1:22" ht="80.099999999999994" customHeight="1" x14ac:dyDescent="0.2">
      <c r="A31" s="12">
        <f>VLOOKUP('Pontuação - Priorização'!D31,'Demandas Projetos'!$A$6:$E$397,2,FALSE)</f>
        <v>389</v>
      </c>
      <c r="B31" s="45">
        <f t="shared" si="0"/>
        <v>28</v>
      </c>
      <c r="C31" s="46" t="str">
        <f>CONCATENATE(VLOOKUP(D31,'Demandas Projetos'!$A:$C,3,FALSE)," - ",VLOOKUP(D31,'Demandas Projetos'!$A:$D,4,FALSE))</f>
        <v xml:space="preserve"> - </v>
      </c>
      <c r="D31" s="47">
        <f>IFERROR(LARGE('Demandas Projetos'!$W:$W,Q31),"")</f>
        <v>3.9399999999999999E-13</v>
      </c>
      <c r="E31" s="48">
        <f>IFERROR(VLOOKUP($A31,'Demandas Projetos'!$B:$W,7,FALSE),"")</f>
        <v>0</v>
      </c>
      <c r="F31" s="49">
        <f>IFERROR(VLOOKUP($A31,'Demandas Projetos'!$B:$W,8,FALSE),"")</f>
        <v>0</v>
      </c>
      <c r="G31" s="68" t="s">
        <v>6</v>
      </c>
      <c r="H31" s="45"/>
      <c r="I31" s="2"/>
      <c r="J31" s="2"/>
      <c r="K31" s="2"/>
      <c r="L31" s="2"/>
      <c r="M31" s="2"/>
      <c r="N31" s="2"/>
      <c r="O31" s="2"/>
      <c r="P31" s="13">
        <f>VLOOKUP(D31,'Demandas Projetos'!$A:$W,22,FALSE)</f>
        <v>0</v>
      </c>
      <c r="Q31" s="13">
        <f t="shared" si="1"/>
        <v>28</v>
      </c>
      <c r="R31" s="2"/>
      <c r="S31" s="2"/>
      <c r="T31" s="2"/>
      <c r="U31" s="2"/>
      <c r="V31" s="2"/>
    </row>
    <row r="32" spans="1:22" ht="80.099999999999994" customHeight="1" x14ac:dyDescent="0.2">
      <c r="A32" s="12">
        <f>VLOOKUP('Pontuação - Priorização'!D32,'Demandas Projetos'!$A$6:$E$397,2,FALSE)</f>
        <v>388</v>
      </c>
      <c r="B32" s="45">
        <f t="shared" si="0"/>
        <v>29</v>
      </c>
      <c r="C32" s="46" t="str">
        <f>CONCATENATE(VLOOKUP(D32,'Demandas Projetos'!$A:$C,3,FALSE)," - ",VLOOKUP(D32,'Demandas Projetos'!$A:$D,4,FALSE))</f>
        <v xml:space="preserve"> - </v>
      </c>
      <c r="D32" s="47">
        <f>IFERROR(LARGE('Demandas Projetos'!$W:$W,Q32),"")</f>
        <v>3.9299999999999999E-13</v>
      </c>
      <c r="E32" s="48">
        <f>IFERROR(VLOOKUP($A32,'Demandas Projetos'!$B:$W,7,FALSE),"")</f>
        <v>0</v>
      </c>
      <c r="F32" s="49">
        <f>IFERROR(VLOOKUP($A32,'Demandas Projetos'!$B:$W,8,FALSE),"")</f>
        <v>0</v>
      </c>
      <c r="G32" s="68" t="s">
        <v>6</v>
      </c>
      <c r="H32" s="45"/>
      <c r="I32" s="2"/>
      <c r="J32" s="2"/>
      <c r="K32" s="2"/>
      <c r="L32" s="2"/>
      <c r="M32" s="2"/>
      <c r="N32" s="2"/>
      <c r="O32" s="2"/>
      <c r="P32" s="13">
        <f>VLOOKUP(D32,'Demandas Projetos'!$A:$W,22,FALSE)</f>
        <v>0</v>
      </c>
      <c r="Q32" s="13">
        <f t="shared" si="1"/>
        <v>29</v>
      </c>
      <c r="R32" s="2"/>
      <c r="S32" s="2"/>
      <c r="T32" s="2"/>
      <c r="U32" s="2"/>
      <c r="V32" s="2"/>
    </row>
    <row r="33" spans="1:22" ht="80.099999999999994" customHeight="1" x14ac:dyDescent="0.2">
      <c r="A33" s="12">
        <f>VLOOKUP('Pontuação - Priorização'!D33,'Demandas Projetos'!$A$6:$E$397,2,FALSE)</f>
        <v>387</v>
      </c>
      <c r="B33" s="45">
        <f t="shared" si="0"/>
        <v>30</v>
      </c>
      <c r="C33" s="46" t="str">
        <f>CONCATENATE(VLOOKUP(D33,'Demandas Projetos'!$A:$C,3,FALSE)," - ",VLOOKUP(D33,'Demandas Projetos'!$A:$D,4,FALSE))</f>
        <v xml:space="preserve"> - </v>
      </c>
      <c r="D33" s="47">
        <f>IFERROR(LARGE('Demandas Projetos'!$W:$W,Q33),"")</f>
        <v>3.92E-13</v>
      </c>
      <c r="E33" s="48">
        <f>IFERROR(VLOOKUP($A33,'Demandas Projetos'!$B:$W,7,FALSE),"")</f>
        <v>0</v>
      </c>
      <c r="F33" s="49">
        <f>IFERROR(VLOOKUP($A33,'Demandas Projetos'!$B:$W,8,FALSE),"")</f>
        <v>0</v>
      </c>
      <c r="G33" s="68" t="s">
        <v>6</v>
      </c>
      <c r="H33" s="45"/>
      <c r="I33" s="2"/>
      <c r="J33" s="2"/>
      <c r="K33" s="2"/>
      <c r="L33" s="2"/>
      <c r="M33" s="2"/>
      <c r="N33" s="2"/>
      <c r="O33" s="2"/>
      <c r="P33" s="13">
        <f>VLOOKUP(D33,'Demandas Projetos'!$A:$W,22,FALSE)</f>
        <v>0</v>
      </c>
      <c r="Q33" s="13">
        <f t="shared" si="1"/>
        <v>30</v>
      </c>
      <c r="R33" s="2"/>
      <c r="S33" s="2"/>
      <c r="T33" s="2"/>
      <c r="U33" s="2"/>
      <c r="V33" s="2"/>
    </row>
    <row r="34" spans="1:22" ht="80.099999999999994" customHeight="1" x14ac:dyDescent="0.2">
      <c r="A34" s="12">
        <f>VLOOKUP('Pontuação - Priorização'!D34,'Demandas Projetos'!$A$6:$E$397,2,FALSE)</f>
        <v>386</v>
      </c>
      <c r="B34" s="45">
        <f t="shared" si="0"/>
        <v>31</v>
      </c>
      <c r="C34" s="46" t="str">
        <f>CONCATENATE(VLOOKUP(D34,'Demandas Projetos'!$A:$C,3,FALSE)," - ",VLOOKUP(D34,'Demandas Projetos'!$A:$D,4,FALSE))</f>
        <v xml:space="preserve"> - </v>
      </c>
      <c r="D34" s="47">
        <f>IFERROR(LARGE('Demandas Projetos'!$W:$W,Q34),"")</f>
        <v>3.91E-13</v>
      </c>
      <c r="E34" s="48">
        <f>IFERROR(VLOOKUP($A34,'Demandas Projetos'!$B:$W,7,FALSE),"")</f>
        <v>0</v>
      </c>
      <c r="F34" s="49">
        <f>IFERROR(VLOOKUP($A34,'Demandas Projetos'!$B:$W,8,FALSE),"")</f>
        <v>0</v>
      </c>
      <c r="G34" s="68" t="s">
        <v>6</v>
      </c>
      <c r="H34" s="45"/>
      <c r="I34" s="2"/>
      <c r="J34" s="2"/>
      <c r="K34" s="2"/>
      <c r="L34" s="2"/>
      <c r="M34" s="2"/>
      <c r="N34" s="2"/>
      <c r="O34" s="2"/>
      <c r="P34" s="13">
        <f>VLOOKUP(D34,'Demandas Projetos'!$A:$W,22,FALSE)</f>
        <v>0</v>
      </c>
      <c r="Q34" s="13">
        <f t="shared" si="1"/>
        <v>31</v>
      </c>
      <c r="R34" s="2"/>
      <c r="S34" s="2"/>
      <c r="T34" s="2"/>
      <c r="U34" s="2"/>
      <c r="V34" s="2"/>
    </row>
    <row r="35" spans="1:22" ht="80.099999999999994" customHeight="1" x14ac:dyDescent="0.2">
      <c r="A35" s="12">
        <f>VLOOKUP('Pontuação - Priorização'!D35,'Demandas Projetos'!$A$6:$E$397,2,FALSE)</f>
        <v>385</v>
      </c>
      <c r="B35" s="45">
        <f t="shared" si="0"/>
        <v>32</v>
      </c>
      <c r="C35" s="46" t="str">
        <f>CONCATENATE(VLOOKUP(D35,'Demandas Projetos'!$A:$C,3,FALSE)," - ",VLOOKUP(D35,'Demandas Projetos'!$A:$D,4,FALSE))</f>
        <v xml:space="preserve"> - </v>
      </c>
      <c r="D35" s="47">
        <f>IFERROR(LARGE('Demandas Projetos'!$W:$W,Q35),"")</f>
        <v>3.9E-13</v>
      </c>
      <c r="E35" s="48">
        <f>IFERROR(VLOOKUP($A35,'Demandas Projetos'!$B:$W,7,FALSE),"")</f>
        <v>0</v>
      </c>
      <c r="F35" s="49">
        <f>IFERROR(VLOOKUP($A35,'Demandas Projetos'!$B:$W,8,FALSE),"")</f>
        <v>0</v>
      </c>
      <c r="G35" s="68" t="s">
        <v>6</v>
      </c>
      <c r="H35" s="45"/>
      <c r="I35" s="2"/>
      <c r="J35" s="2"/>
      <c r="K35" s="2"/>
      <c r="L35" s="2"/>
      <c r="M35" s="2"/>
      <c r="N35" s="2"/>
      <c r="O35" s="2"/>
      <c r="P35" s="13">
        <f>VLOOKUP(D35,'Demandas Projetos'!$A:$W,22,FALSE)</f>
        <v>0</v>
      </c>
      <c r="Q35" s="13">
        <f t="shared" si="1"/>
        <v>32</v>
      </c>
      <c r="R35" s="2"/>
      <c r="S35" s="2"/>
      <c r="T35" s="2"/>
      <c r="U35" s="2"/>
      <c r="V35" s="2"/>
    </row>
    <row r="36" spans="1:22" ht="80.099999999999994" customHeight="1" x14ac:dyDescent="0.2">
      <c r="A36" s="12">
        <f>VLOOKUP('Pontuação - Priorização'!D36,'Demandas Projetos'!$A$6:$E$397,2,FALSE)</f>
        <v>384</v>
      </c>
      <c r="B36" s="45">
        <f t="shared" si="0"/>
        <v>33</v>
      </c>
      <c r="C36" s="46" t="str">
        <f>CONCATENATE(VLOOKUP(D36,'Demandas Projetos'!$A:$C,3,FALSE)," - ",VLOOKUP(D36,'Demandas Projetos'!$A:$D,4,FALSE))</f>
        <v xml:space="preserve"> - </v>
      </c>
      <c r="D36" s="47">
        <f>IFERROR(LARGE('Demandas Projetos'!$W:$W,Q36),"")</f>
        <v>3.8900000000000001E-13</v>
      </c>
      <c r="E36" s="48">
        <f>IFERROR(VLOOKUP($A36,'Demandas Projetos'!$B:$W,7,FALSE),"")</f>
        <v>0</v>
      </c>
      <c r="F36" s="49">
        <f>IFERROR(VLOOKUP($A36,'Demandas Projetos'!$B:$W,8,FALSE),"")</f>
        <v>0</v>
      </c>
      <c r="G36" s="68" t="s">
        <v>6</v>
      </c>
      <c r="H36" s="45"/>
      <c r="I36" s="2"/>
      <c r="J36" s="2"/>
      <c r="K36" s="2"/>
      <c r="L36" s="2"/>
      <c r="M36" s="2"/>
      <c r="N36" s="2"/>
      <c r="O36" s="2"/>
      <c r="P36" s="13">
        <f>VLOOKUP(D36,'Demandas Projetos'!$A:$W,22,FALSE)</f>
        <v>0</v>
      </c>
      <c r="Q36" s="13">
        <f t="shared" si="1"/>
        <v>33</v>
      </c>
      <c r="R36" s="2"/>
      <c r="S36" s="2"/>
      <c r="T36" s="2"/>
      <c r="U36" s="2"/>
      <c r="V36" s="2"/>
    </row>
    <row r="37" spans="1:22" ht="80.099999999999994" customHeight="1" x14ac:dyDescent="0.2">
      <c r="A37" s="12">
        <f>VLOOKUP('Pontuação - Priorização'!D37,'Demandas Projetos'!$A$6:$E$397,2,FALSE)</f>
        <v>383</v>
      </c>
      <c r="B37" s="45">
        <f t="shared" si="0"/>
        <v>34</v>
      </c>
      <c r="C37" s="46" t="str">
        <f>CONCATENATE(VLOOKUP(D37,'Demandas Projetos'!$A:$C,3,FALSE)," - ",VLOOKUP(D37,'Demandas Projetos'!$A:$D,4,FALSE))</f>
        <v xml:space="preserve"> - </v>
      </c>
      <c r="D37" s="47">
        <f>IFERROR(LARGE('Demandas Projetos'!$W:$W,Q37),"")</f>
        <v>3.8800000000000001E-13</v>
      </c>
      <c r="E37" s="48">
        <f>IFERROR(VLOOKUP($A37,'Demandas Projetos'!$B:$W,7,FALSE),"")</f>
        <v>0</v>
      </c>
      <c r="F37" s="49">
        <f>IFERROR(VLOOKUP($A37,'Demandas Projetos'!$B:$W,8,FALSE),"")</f>
        <v>0</v>
      </c>
      <c r="G37" s="68" t="s">
        <v>6</v>
      </c>
      <c r="H37" s="45"/>
      <c r="I37" s="2"/>
      <c r="J37" s="2"/>
      <c r="K37" s="2"/>
      <c r="L37" s="2"/>
      <c r="M37" s="2"/>
      <c r="N37" s="2"/>
      <c r="O37" s="2"/>
      <c r="P37" s="13">
        <f>VLOOKUP(D37,'Demandas Projetos'!$A:$W,22,FALSE)</f>
        <v>0</v>
      </c>
      <c r="Q37" s="13">
        <f t="shared" si="1"/>
        <v>34</v>
      </c>
      <c r="R37" s="2"/>
      <c r="S37" s="2"/>
      <c r="T37" s="2"/>
      <c r="U37" s="2"/>
      <c r="V37" s="2"/>
    </row>
    <row r="38" spans="1:22" ht="80.099999999999994" customHeight="1" x14ac:dyDescent="0.2">
      <c r="A38" s="12">
        <f>VLOOKUP('Pontuação - Priorização'!D38,'Demandas Projetos'!$A$6:$E$397,2,FALSE)</f>
        <v>382</v>
      </c>
      <c r="B38" s="45">
        <f t="shared" si="0"/>
        <v>35</v>
      </c>
      <c r="C38" s="46" t="str">
        <f>CONCATENATE(VLOOKUP(D38,'Demandas Projetos'!$A:$C,3,FALSE)," - ",VLOOKUP(D38,'Demandas Projetos'!$A:$D,4,FALSE))</f>
        <v xml:space="preserve"> - </v>
      </c>
      <c r="D38" s="47">
        <f>IFERROR(LARGE('Demandas Projetos'!$W:$W,Q38),"")</f>
        <v>3.8700000000000002E-13</v>
      </c>
      <c r="E38" s="48">
        <f>IFERROR(VLOOKUP($A38,'Demandas Projetos'!$B:$W,7,FALSE),"")</f>
        <v>0</v>
      </c>
      <c r="F38" s="49">
        <f>IFERROR(VLOOKUP($A38,'Demandas Projetos'!$B:$W,8,FALSE),"")</f>
        <v>0</v>
      </c>
      <c r="G38" s="68" t="s">
        <v>6</v>
      </c>
      <c r="H38" s="45"/>
      <c r="I38" s="2"/>
      <c r="J38" s="2"/>
      <c r="K38" s="2"/>
      <c r="L38" s="2"/>
      <c r="M38" s="2"/>
      <c r="N38" s="2"/>
      <c r="O38" s="2"/>
      <c r="P38" s="13">
        <f>VLOOKUP(D38,'Demandas Projetos'!$A:$W,22,FALSE)</f>
        <v>0</v>
      </c>
      <c r="Q38" s="13">
        <f t="shared" si="1"/>
        <v>35</v>
      </c>
      <c r="R38" s="2"/>
      <c r="S38" s="2"/>
      <c r="T38" s="2"/>
      <c r="U38" s="2"/>
      <c r="V38" s="2"/>
    </row>
    <row r="39" spans="1:22" ht="80.099999999999994" customHeight="1" x14ac:dyDescent="0.2">
      <c r="A39" s="12">
        <f>VLOOKUP('Pontuação - Priorização'!D39,'Demandas Projetos'!$A$6:$E$397,2,FALSE)</f>
        <v>381</v>
      </c>
      <c r="B39" s="45">
        <f t="shared" si="0"/>
        <v>36</v>
      </c>
      <c r="C39" s="46" t="str">
        <f>CONCATENATE(VLOOKUP(D39,'Demandas Projetos'!$A:$C,3,FALSE)," - ",VLOOKUP(D39,'Demandas Projetos'!$A:$D,4,FALSE))</f>
        <v xml:space="preserve"> - </v>
      </c>
      <c r="D39" s="47">
        <f>IFERROR(LARGE('Demandas Projetos'!$W:$W,Q39),"")</f>
        <v>3.8600000000000002E-13</v>
      </c>
      <c r="E39" s="48">
        <f>IFERROR(VLOOKUP($A39,'Demandas Projetos'!$B:$W,7,FALSE),"")</f>
        <v>0</v>
      </c>
      <c r="F39" s="49">
        <f>IFERROR(VLOOKUP($A39,'Demandas Projetos'!$B:$W,8,FALSE),"")</f>
        <v>0</v>
      </c>
      <c r="G39" s="68" t="s">
        <v>6</v>
      </c>
      <c r="H39" s="45"/>
      <c r="I39" s="2"/>
      <c r="J39" s="2"/>
      <c r="K39" s="2"/>
      <c r="L39" s="2"/>
      <c r="M39" s="2"/>
      <c r="N39" s="2"/>
      <c r="O39" s="2"/>
      <c r="P39" s="13">
        <f>VLOOKUP(D39,'Demandas Projetos'!$A:$W,22,FALSE)</f>
        <v>0</v>
      </c>
      <c r="Q39" s="13">
        <f t="shared" si="1"/>
        <v>36</v>
      </c>
      <c r="R39" s="2"/>
      <c r="S39" s="2"/>
      <c r="T39" s="2"/>
      <c r="U39" s="2"/>
      <c r="V39" s="2"/>
    </row>
    <row r="40" spans="1:22" ht="80.099999999999994" customHeight="1" x14ac:dyDescent="0.2">
      <c r="A40" s="12">
        <f>VLOOKUP('Pontuação - Priorização'!D40,'Demandas Projetos'!$A$6:$E$397,2,FALSE)</f>
        <v>380</v>
      </c>
      <c r="B40" s="45">
        <f t="shared" si="0"/>
        <v>37</v>
      </c>
      <c r="C40" s="46" t="str">
        <f>CONCATENATE(VLOOKUP(D40,'Demandas Projetos'!$A:$C,3,FALSE)," - ",VLOOKUP(D40,'Demandas Projetos'!$A:$D,4,FALSE))</f>
        <v xml:space="preserve"> - </v>
      </c>
      <c r="D40" s="47">
        <f>IFERROR(LARGE('Demandas Projetos'!$W:$W,Q40),"")</f>
        <v>3.8499999999999998E-13</v>
      </c>
      <c r="E40" s="48">
        <f>IFERROR(VLOOKUP($A40,'Demandas Projetos'!$B:$W,7,FALSE),"")</f>
        <v>0</v>
      </c>
      <c r="F40" s="49">
        <f>IFERROR(VLOOKUP($A40,'Demandas Projetos'!$B:$W,8,FALSE),"")</f>
        <v>0</v>
      </c>
      <c r="G40" s="68" t="s">
        <v>6</v>
      </c>
      <c r="H40" s="45"/>
      <c r="I40" s="2"/>
      <c r="J40" s="2"/>
      <c r="K40" s="2"/>
      <c r="L40" s="2"/>
      <c r="M40" s="2"/>
      <c r="N40" s="2"/>
      <c r="O40" s="2"/>
      <c r="P40" s="13">
        <f>VLOOKUP(D40,'Demandas Projetos'!$A:$W,22,FALSE)</f>
        <v>0</v>
      </c>
      <c r="Q40" s="13">
        <f t="shared" si="1"/>
        <v>37</v>
      </c>
      <c r="R40" s="2"/>
      <c r="S40" s="2"/>
      <c r="T40" s="2"/>
      <c r="U40" s="2"/>
      <c r="V40" s="2"/>
    </row>
    <row r="41" spans="1:22" ht="80.099999999999994" customHeight="1" x14ac:dyDescent="0.2">
      <c r="A41" s="12">
        <f>VLOOKUP('Pontuação - Priorização'!D41,'Demandas Projetos'!$A$6:$E$397,2,FALSE)</f>
        <v>379</v>
      </c>
      <c r="B41" s="45">
        <f t="shared" si="0"/>
        <v>38</v>
      </c>
      <c r="C41" s="46" t="str">
        <f>CONCATENATE(VLOOKUP(D41,'Demandas Projetos'!$A:$C,3,FALSE)," - ",VLOOKUP(D41,'Demandas Projetos'!$A:$D,4,FALSE))</f>
        <v xml:space="preserve"> - </v>
      </c>
      <c r="D41" s="47">
        <f>IFERROR(LARGE('Demandas Projetos'!$W:$W,Q41),"")</f>
        <v>3.8399999999999998E-13</v>
      </c>
      <c r="E41" s="48">
        <f>IFERROR(VLOOKUP($A41,'Demandas Projetos'!$B:$W,7,FALSE),"")</f>
        <v>0</v>
      </c>
      <c r="F41" s="49">
        <f>IFERROR(VLOOKUP($A41,'Demandas Projetos'!$B:$W,8,FALSE),"")</f>
        <v>0</v>
      </c>
      <c r="G41" s="68" t="s">
        <v>6</v>
      </c>
      <c r="H41" s="45"/>
      <c r="I41" s="2"/>
      <c r="J41" s="2"/>
      <c r="K41" s="2"/>
      <c r="L41" s="2"/>
      <c r="M41" s="2"/>
      <c r="N41" s="2"/>
      <c r="O41" s="2"/>
      <c r="P41" s="13">
        <f>VLOOKUP(D41,'Demandas Projetos'!$A:$W,22,FALSE)</f>
        <v>0</v>
      </c>
      <c r="Q41" s="13">
        <f t="shared" si="1"/>
        <v>38</v>
      </c>
      <c r="R41" s="2"/>
      <c r="S41" s="2"/>
      <c r="T41" s="2"/>
      <c r="U41" s="2"/>
      <c r="V41" s="2"/>
    </row>
    <row r="42" spans="1:22" ht="80.099999999999994" customHeight="1" x14ac:dyDescent="0.2">
      <c r="A42" s="12">
        <f>VLOOKUP('Pontuação - Priorização'!D42,'Demandas Projetos'!$A$6:$E$397,2,FALSE)</f>
        <v>378</v>
      </c>
      <c r="B42" s="45">
        <f t="shared" si="0"/>
        <v>39</v>
      </c>
      <c r="C42" s="46" t="str">
        <f>CONCATENATE(VLOOKUP(D42,'Demandas Projetos'!$A:$C,3,FALSE)," - ",VLOOKUP(D42,'Demandas Projetos'!$A:$D,4,FALSE))</f>
        <v xml:space="preserve"> - </v>
      </c>
      <c r="D42" s="47">
        <f>IFERROR(LARGE('Demandas Projetos'!$W:$W,Q42),"")</f>
        <v>3.8299999999999998E-13</v>
      </c>
      <c r="E42" s="48">
        <f>IFERROR(VLOOKUP($A42,'Demandas Projetos'!$B:$W,7,FALSE),"")</f>
        <v>0</v>
      </c>
      <c r="F42" s="49">
        <f>IFERROR(VLOOKUP($A42,'Demandas Projetos'!$B:$W,8,FALSE),"")</f>
        <v>0</v>
      </c>
      <c r="G42" s="68" t="s">
        <v>6</v>
      </c>
      <c r="H42" s="45"/>
      <c r="I42" s="2"/>
      <c r="J42" s="2"/>
      <c r="K42" s="2"/>
      <c r="L42" s="2"/>
      <c r="M42" s="2"/>
      <c r="N42" s="2"/>
      <c r="O42" s="2"/>
      <c r="P42" s="13">
        <f>VLOOKUP(D42,'Demandas Projetos'!$A:$W,22,FALSE)</f>
        <v>0</v>
      </c>
      <c r="Q42" s="13">
        <f t="shared" si="1"/>
        <v>39</v>
      </c>
      <c r="R42" s="2"/>
      <c r="S42" s="2"/>
      <c r="T42" s="2"/>
      <c r="U42" s="2"/>
      <c r="V42" s="2"/>
    </row>
    <row r="43" spans="1:22" ht="80.099999999999994" customHeight="1" x14ac:dyDescent="0.2">
      <c r="A43" s="12">
        <f>VLOOKUP('Pontuação - Priorização'!D43,'Demandas Projetos'!$A$6:$E$397,2,FALSE)</f>
        <v>377</v>
      </c>
      <c r="B43" s="45">
        <f t="shared" si="0"/>
        <v>40</v>
      </c>
      <c r="C43" s="46" t="str">
        <f>CONCATENATE(VLOOKUP(D43,'Demandas Projetos'!$A:$C,3,FALSE)," - ",VLOOKUP(D43,'Demandas Projetos'!$A:$D,4,FALSE))</f>
        <v xml:space="preserve"> - </v>
      </c>
      <c r="D43" s="47">
        <f>IFERROR(LARGE('Demandas Projetos'!$W:$W,Q43),"")</f>
        <v>3.8199999999999999E-13</v>
      </c>
      <c r="E43" s="48">
        <f>IFERROR(VLOOKUP($A43,'Demandas Projetos'!$B:$W,7,FALSE),"")</f>
        <v>0</v>
      </c>
      <c r="F43" s="49">
        <f>IFERROR(VLOOKUP($A43,'Demandas Projetos'!$B:$W,8,FALSE),"")</f>
        <v>0</v>
      </c>
      <c r="G43" s="68" t="s">
        <v>6</v>
      </c>
      <c r="H43" s="45"/>
      <c r="I43" s="2"/>
      <c r="J43" s="2"/>
      <c r="K43" s="2"/>
      <c r="L43" s="2"/>
      <c r="M43" s="2"/>
      <c r="N43" s="2"/>
      <c r="O43" s="2"/>
      <c r="P43" s="13">
        <f>VLOOKUP(D43,'Demandas Projetos'!$A:$W,22,FALSE)</f>
        <v>0</v>
      </c>
      <c r="Q43" s="13">
        <f t="shared" si="1"/>
        <v>40</v>
      </c>
      <c r="R43" s="2"/>
      <c r="S43" s="2"/>
      <c r="T43" s="2"/>
      <c r="U43" s="2"/>
      <c r="V43" s="2"/>
    </row>
    <row r="44" spans="1:22" ht="80.099999999999994" customHeight="1" x14ac:dyDescent="0.2">
      <c r="A44" s="12">
        <f>VLOOKUP('Pontuação - Priorização'!D44,'Demandas Projetos'!$A$6:$E$397,2,FALSE)</f>
        <v>376</v>
      </c>
      <c r="B44" s="45">
        <f t="shared" si="0"/>
        <v>41</v>
      </c>
      <c r="C44" s="46" t="str">
        <f>CONCATENATE(VLOOKUP(D44,'Demandas Projetos'!$A:$C,3,FALSE)," - ",VLOOKUP(D44,'Demandas Projetos'!$A:$D,4,FALSE))</f>
        <v xml:space="preserve"> - </v>
      </c>
      <c r="D44" s="47">
        <f>IFERROR(LARGE('Demandas Projetos'!$W:$W,Q44),"")</f>
        <v>3.8099999999999999E-13</v>
      </c>
      <c r="E44" s="48">
        <f>IFERROR(VLOOKUP($A44,'Demandas Projetos'!$B:$W,7,FALSE),"")</f>
        <v>0</v>
      </c>
      <c r="F44" s="49">
        <f>IFERROR(VLOOKUP($A44,'Demandas Projetos'!$B:$W,8,FALSE),"")</f>
        <v>0</v>
      </c>
      <c r="G44" s="68" t="s">
        <v>6</v>
      </c>
      <c r="H44" s="45"/>
      <c r="I44" s="2"/>
      <c r="J44" s="2"/>
      <c r="K44" s="2"/>
      <c r="L44" s="2"/>
      <c r="M44" s="2"/>
      <c r="N44" s="2"/>
      <c r="O44" s="2"/>
      <c r="P44" s="13">
        <f>VLOOKUP(D44,'Demandas Projetos'!$A:$W,22,FALSE)</f>
        <v>0</v>
      </c>
      <c r="Q44" s="13">
        <f t="shared" si="1"/>
        <v>41</v>
      </c>
      <c r="R44" s="2"/>
      <c r="S44" s="2"/>
      <c r="T44" s="2"/>
      <c r="U44" s="2"/>
      <c r="V44" s="2"/>
    </row>
    <row r="45" spans="1:22" ht="80.099999999999994" customHeight="1" x14ac:dyDescent="0.2">
      <c r="A45" s="12">
        <f>VLOOKUP('Pontuação - Priorização'!D45,'Demandas Projetos'!$A$6:$E$397,2,FALSE)</f>
        <v>375</v>
      </c>
      <c r="B45" s="45">
        <f t="shared" si="0"/>
        <v>42</v>
      </c>
      <c r="C45" s="46" t="str">
        <f>CONCATENATE(VLOOKUP(D45,'Demandas Projetos'!$A:$C,3,FALSE)," - ",VLOOKUP(D45,'Demandas Projetos'!$A:$D,4,FALSE))</f>
        <v xml:space="preserve"> - </v>
      </c>
      <c r="D45" s="47">
        <f>IFERROR(LARGE('Demandas Projetos'!$W:$W,Q45),"")</f>
        <v>3.8E-13</v>
      </c>
      <c r="E45" s="48">
        <f>IFERROR(VLOOKUP($A45,'Demandas Projetos'!$B:$W,7,FALSE),"")</f>
        <v>0</v>
      </c>
      <c r="F45" s="49">
        <f>IFERROR(VLOOKUP($A45,'Demandas Projetos'!$B:$W,8,FALSE),"")</f>
        <v>0</v>
      </c>
      <c r="G45" s="68" t="s">
        <v>6</v>
      </c>
      <c r="H45" s="45"/>
      <c r="I45" s="2"/>
      <c r="J45" s="2"/>
      <c r="K45" s="2"/>
      <c r="L45" s="2"/>
      <c r="M45" s="2"/>
      <c r="N45" s="2"/>
      <c r="O45" s="2"/>
      <c r="P45" s="13">
        <f>VLOOKUP(D45,'Demandas Projetos'!$A:$W,22,FALSE)</f>
        <v>0</v>
      </c>
      <c r="Q45" s="13">
        <f t="shared" si="1"/>
        <v>42</v>
      </c>
      <c r="R45" s="2"/>
      <c r="S45" s="2"/>
      <c r="T45" s="2"/>
      <c r="U45" s="2"/>
      <c r="V45" s="2"/>
    </row>
    <row r="46" spans="1:22" ht="80.099999999999994" customHeight="1" x14ac:dyDescent="0.2">
      <c r="A46" s="12">
        <f>VLOOKUP('Pontuação - Priorização'!D46,'Demandas Projetos'!$A$6:$E$397,2,FALSE)</f>
        <v>374</v>
      </c>
      <c r="B46" s="45">
        <f t="shared" si="0"/>
        <v>43</v>
      </c>
      <c r="C46" s="46" t="str">
        <f>CONCATENATE(VLOOKUP(D46,'Demandas Projetos'!$A:$C,3,FALSE)," - ",VLOOKUP(D46,'Demandas Projetos'!$A:$D,4,FALSE))</f>
        <v xml:space="preserve"> - </v>
      </c>
      <c r="D46" s="47">
        <f>IFERROR(LARGE('Demandas Projetos'!$W:$W,Q46),"")</f>
        <v>3.79E-13</v>
      </c>
      <c r="E46" s="48">
        <f>IFERROR(VLOOKUP($A46,'Demandas Projetos'!$B:$W,7,FALSE),"")</f>
        <v>0</v>
      </c>
      <c r="F46" s="49">
        <f>IFERROR(VLOOKUP($A46,'Demandas Projetos'!$B:$W,8,FALSE),"")</f>
        <v>0</v>
      </c>
      <c r="G46" s="68" t="s">
        <v>6</v>
      </c>
      <c r="H46" s="45"/>
      <c r="I46" s="2"/>
      <c r="J46" s="2"/>
      <c r="K46" s="2"/>
      <c r="L46" s="2"/>
      <c r="M46" s="2"/>
      <c r="N46" s="2"/>
      <c r="O46" s="2"/>
      <c r="P46" s="13">
        <f>VLOOKUP(D46,'Demandas Projetos'!$A:$W,22,FALSE)</f>
        <v>0</v>
      </c>
      <c r="Q46" s="13">
        <f t="shared" si="1"/>
        <v>43</v>
      </c>
      <c r="R46" s="2"/>
      <c r="S46" s="2"/>
      <c r="T46" s="2"/>
      <c r="U46" s="2"/>
      <c r="V46" s="2"/>
    </row>
    <row r="47" spans="1:22" ht="80.099999999999994" customHeight="1" x14ac:dyDescent="0.2">
      <c r="A47" s="12">
        <f>VLOOKUP('Pontuação - Priorização'!D47,'Demandas Projetos'!$A$6:$E$397,2,FALSE)</f>
        <v>373</v>
      </c>
      <c r="B47" s="45">
        <f t="shared" si="0"/>
        <v>44</v>
      </c>
      <c r="C47" s="46" t="str">
        <f>CONCATENATE(VLOOKUP(D47,'Demandas Projetos'!$A:$C,3,FALSE)," - ",VLOOKUP(D47,'Demandas Projetos'!$A:$D,4,FALSE))</f>
        <v xml:space="preserve"> - </v>
      </c>
      <c r="D47" s="47">
        <f>IFERROR(LARGE('Demandas Projetos'!$W:$W,Q47),"")</f>
        <v>3.78E-13</v>
      </c>
      <c r="E47" s="48">
        <f>IFERROR(VLOOKUP($A47,'Demandas Projetos'!$B:$W,7,FALSE),"")</f>
        <v>0</v>
      </c>
      <c r="F47" s="49">
        <f>IFERROR(VLOOKUP($A47,'Demandas Projetos'!$B:$W,8,FALSE),"")</f>
        <v>0</v>
      </c>
      <c r="G47" s="68" t="s">
        <v>6</v>
      </c>
      <c r="H47" s="45"/>
      <c r="I47" s="2"/>
      <c r="J47" s="2"/>
      <c r="K47" s="2"/>
      <c r="L47" s="2"/>
      <c r="M47" s="2"/>
      <c r="N47" s="2"/>
      <c r="O47" s="2"/>
      <c r="P47" s="13">
        <f>VLOOKUP(D47,'Demandas Projetos'!$A:$W,22,FALSE)</f>
        <v>0</v>
      </c>
      <c r="Q47" s="13">
        <f t="shared" si="1"/>
        <v>44</v>
      </c>
      <c r="R47" s="2"/>
      <c r="S47" s="2"/>
      <c r="T47" s="2"/>
      <c r="U47" s="2"/>
      <c r="V47" s="2"/>
    </row>
    <row r="48" spans="1:22" ht="80.099999999999994" customHeight="1" x14ac:dyDescent="0.2">
      <c r="A48" s="12">
        <f>VLOOKUP('Pontuação - Priorização'!D48,'Demandas Projetos'!$A$6:$E$397,2,FALSE)</f>
        <v>372</v>
      </c>
      <c r="B48" s="45">
        <f t="shared" si="0"/>
        <v>45</v>
      </c>
      <c r="C48" s="46" t="str">
        <f>CONCATENATE(VLOOKUP(D48,'Demandas Projetos'!$A:$C,3,FALSE)," - ",VLOOKUP(D48,'Demandas Projetos'!$A:$D,4,FALSE))</f>
        <v xml:space="preserve"> - </v>
      </c>
      <c r="D48" s="47">
        <f>IFERROR(LARGE('Demandas Projetos'!$W:$W,Q48),"")</f>
        <v>3.7700000000000001E-13</v>
      </c>
      <c r="E48" s="48">
        <f>IFERROR(VLOOKUP($A48,'Demandas Projetos'!$B:$W,7,FALSE),"")</f>
        <v>0</v>
      </c>
      <c r="F48" s="49">
        <f>IFERROR(VLOOKUP($A48,'Demandas Projetos'!$B:$W,8,FALSE),"")</f>
        <v>0</v>
      </c>
      <c r="G48" s="68" t="s">
        <v>6</v>
      </c>
      <c r="H48" s="45"/>
      <c r="I48" s="2"/>
      <c r="J48" s="2"/>
      <c r="K48" s="2"/>
      <c r="L48" s="2"/>
      <c r="M48" s="2"/>
      <c r="N48" s="2"/>
      <c r="O48" s="2"/>
      <c r="P48" s="13">
        <f>VLOOKUP(D48,'Demandas Projetos'!$A:$W,22,FALSE)</f>
        <v>0</v>
      </c>
      <c r="Q48" s="13">
        <f t="shared" si="1"/>
        <v>45</v>
      </c>
      <c r="R48" s="2"/>
      <c r="S48" s="2"/>
      <c r="T48" s="2"/>
      <c r="U48" s="2"/>
      <c r="V48" s="2"/>
    </row>
    <row r="49" spans="1:22" ht="80.099999999999994" customHeight="1" x14ac:dyDescent="0.2">
      <c r="A49" s="12">
        <f>VLOOKUP('Pontuação - Priorização'!D49,'Demandas Projetos'!$A$6:$E$397,2,FALSE)</f>
        <v>371</v>
      </c>
      <c r="B49" s="45">
        <f t="shared" si="0"/>
        <v>46</v>
      </c>
      <c r="C49" s="46" t="str">
        <f>CONCATENATE(VLOOKUP(D49,'Demandas Projetos'!$A:$C,3,FALSE)," - ",VLOOKUP(D49,'Demandas Projetos'!$A:$D,4,FALSE))</f>
        <v xml:space="preserve"> - </v>
      </c>
      <c r="D49" s="47">
        <f>IFERROR(LARGE('Demandas Projetos'!$W:$W,Q49),"")</f>
        <v>3.7600000000000001E-13</v>
      </c>
      <c r="E49" s="48">
        <f>IFERROR(VLOOKUP($A49,'Demandas Projetos'!$B:$W,7,FALSE),"")</f>
        <v>0</v>
      </c>
      <c r="F49" s="49">
        <f>IFERROR(VLOOKUP($A49,'Demandas Projetos'!$B:$W,8,FALSE),"")</f>
        <v>0</v>
      </c>
      <c r="G49" s="68" t="s">
        <v>6</v>
      </c>
      <c r="H49" s="45"/>
      <c r="I49" s="2"/>
      <c r="J49" s="2"/>
      <c r="K49" s="2"/>
      <c r="L49" s="2"/>
      <c r="M49" s="2"/>
      <c r="N49" s="2"/>
      <c r="O49" s="2"/>
      <c r="P49" s="13">
        <f>VLOOKUP(D49,'Demandas Projetos'!$A:$W,22,FALSE)</f>
        <v>0</v>
      </c>
      <c r="Q49" s="13">
        <f t="shared" si="1"/>
        <v>46</v>
      </c>
      <c r="R49" s="2"/>
      <c r="S49" s="2"/>
      <c r="T49" s="2"/>
      <c r="U49" s="2"/>
      <c r="V49" s="2"/>
    </row>
    <row r="50" spans="1:22" ht="80.099999999999994" customHeight="1" x14ac:dyDescent="0.2">
      <c r="A50" s="12">
        <f>VLOOKUP('Pontuação - Priorização'!D50,'Demandas Projetos'!$A$6:$E$397,2,FALSE)</f>
        <v>370</v>
      </c>
      <c r="B50" s="45">
        <f t="shared" si="0"/>
        <v>47</v>
      </c>
      <c r="C50" s="46" t="str">
        <f>CONCATENATE(VLOOKUP(D50,'Demandas Projetos'!$A:$C,3,FALSE)," - ",VLOOKUP(D50,'Demandas Projetos'!$A:$D,4,FALSE))</f>
        <v xml:space="preserve"> - </v>
      </c>
      <c r="D50" s="47">
        <f>IFERROR(LARGE('Demandas Projetos'!$W:$W,Q50),"")</f>
        <v>3.7500000000000002E-13</v>
      </c>
      <c r="E50" s="48">
        <f>IFERROR(VLOOKUP($A50,'Demandas Projetos'!$B:$W,7,FALSE),"")</f>
        <v>0</v>
      </c>
      <c r="F50" s="49">
        <f>IFERROR(VLOOKUP($A50,'Demandas Projetos'!$B:$W,8,FALSE),"")</f>
        <v>0</v>
      </c>
      <c r="G50" s="68" t="s">
        <v>6</v>
      </c>
      <c r="H50" s="45"/>
      <c r="I50" s="2"/>
      <c r="J50" s="2"/>
      <c r="K50" s="2"/>
      <c r="L50" s="2"/>
      <c r="M50" s="2"/>
      <c r="N50" s="2"/>
      <c r="O50" s="2"/>
      <c r="P50" s="13">
        <f>VLOOKUP(D50,'Demandas Projetos'!$A:$W,22,FALSE)</f>
        <v>0</v>
      </c>
      <c r="Q50" s="13">
        <f t="shared" si="1"/>
        <v>47</v>
      </c>
      <c r="R50" s="2"/>
      <c r="S50" s="2"/>
      <c r="T50" s="2"/>
      <c r="U50" s="2"/>
      <c r="V50" s="2"/>
    </row>
    <row r="51" spans="1:22" ht="80.099999999999994" customHeight="1" x14ac:dyDescent="0.2">
      <c r="A51" s="12">
        <f>VLOOKUP('Pontuação - Priorização'!D51,'Demandas Projetos'!$A$6:$E$397,2,FALSE)</f>
        <v>369</v>
      </c>
      <c r="B51" s="45">
        <f t="shared" si="0"/>
        <v>48</v>
      </c>
      <c r="C51" s="46" t="str">
        <f>CONCATENATE(VLOOKUP(D51,'Demandas Projetos'!$A:$C,3,FALSE)," - ",VLOOKUP(D51,'Demandas Projetos'!$A:$D,4,FALSE))</f>
        <v xml:space="preserve"> - </v>
      </c>
      <c r="D51" s="47">
        <f>IFERROR(LARGE('Demandas Projetos'!$W:$W,Q51),"")</f>
        <v>3.7400000000000002E-13</v>
      </c>
      <c r="E51" s="48">
        <f>IFERROR(VLOOKUP($A51,'Demandas Projetos'!$B:$W,7,FALSE),"")</f>
        <v>0</v>
      </c>
      <c r="F51" s="49">
        <f>IFERROR(VLOOKUP($A51,'Demandas Projetos'!$B:$W,8,FALSE),"")</f>
        <v>0</v>
      </c>
      <c r="G51" s="68" t="s">
        <v>6</v>
      </c>
      <c r="H51" s="45"/>
      <c r="I51" s="2"/>
      <c r="J51" s="2"/>
      <c r="K51" s="2"/>
      <c r="L51" s="2"/>
      <c r="M51" s="2"/>
      <c r="N51" s="2"/>
      <c r="O51" s="2"/>
      <c r="P51" s="13">
        <f>VLOOKUP(D51,'Demandas Projetos'!$A:$W,22,FALSE)</f>
        <v>0</v>
      </c>
      <c r="Q51" s="13">
        <f t="shared" si="1"/>
        <v>48</v>
      </c>
      <c r="R51" s="2"/>
      <c r="S51" s="2"/>
      <c r="T51" s="2"/>
      <c r="U51" s="2"/>
      <c r="V51" s="2"/>
    </row>
    <row r="52" spans="1:22" ht="80.099999999999994" customHeight="1" x14ac:dyDescent="0.2">
      <c r="A52" s="12">
        <f>VLOOKUP('Pontuação - Priorização'!D52,'Demandas Projetos'!$A$6:$E$397,2,FALSE)</f>
        <v>368</v>
      </c>
      <c r="B52" s="45">
        <f t="shared" si="0"/>
        <v>49</v>
      </c>
      <c r="C52" s="46" t="str">
        <f>CONCATENATE(VLOOKUP(D52,'Demandas Projetos'!$A:$C,3,FALSE)," - ",VLOOKUP(D52,'Demandas Projetos'!$A:$D,4,FALSE))</f>
        <v xml:space="preserve"> - </v>
      </c>
      <c r="D52" s="47">
        <f>IFERROR(LARGE('Demandas Projetos'!$W:$W,Q52),"")</f>
        <v>3.7299999999999998E-13</v>
      </c>
      <c r="E52" s="48">
        <f>IFERROR(VLOOKUP($A52,'Demandas Projetos'!$B:$W,7,FALSE),"")</f>
        <v>0</v>
      </c>
      <c r="F52" s="49">
        <f>IFERROR(VLOOKUP($A52,'Demandas Projetos'!$B:$W,8,FALSE),"")</f>
        <v>0</v>
      </c>
      <c r="G52" s="68" t="s">
        <v>6</v>
      </c>
      <c r="H52" s="45"/>
      <c r="I52" s="2"/>
      <c r="J52" s="2"/>
      <c r="K52" s="2"/>
      <c r="L52" s="2"/>
      <c r="M52" s="2"/>
      <c r="N52" s="2"/>
      <c r="O52" s="2"/>
      <c r="P52" s="13">
        <f>VLOOKUP(D52,'Demandas Projetos'!$A:$W,22,FALSE)</f>
        <v>0</v>
      </c>
      <c r="Q52" s="13">
        <f t="shared" si="1"/>
        <v>49</v>
      </c>
      <c r="R52" s="2"/>
      <c r="S52" s="2"/>
      <c r="T52" s="2"/>
      <c r="U52" s="2"/>
      <c r="V52" s="2"/>
    </row>
    <row r="53" spans="1:22" ht="80.099999999999994" customHeight="1" x14ac:dyDescent="0.2">
      <c r="A53" s="12">
        <f>VLOOKUP('Pontuação - Priorização'!D53,'Demandas Projetos'!$A$6:$E$397,2,FALSE)</f>
        <v>367</v>
      </c>
      <c r="B53" s="45">
        <f t="shared" si="0"/>
        <v>50</v>
      </c>
      <c r="C53" s="46" t="str">
        <f>CONCATENATE(VLOOKUP(D53,'Demandas Projetos'!$A:$C,3,FALSE)," - ",VLOOKUP(D53,'Demandas Projetos'!$A:$D,4,FALSE))</f>
        <v xml:space="preserve"> - </v>
      </c>
      <c r="D53" s="47">
        <f>IFERROR(LARGE('Demandas Projetos'!$W:$W,Q53),"")</f>
        <v>3.7199999999999998E-13</v>
      </c>
      <c r="E53" s="48">
        <f>IFERROR(VLOOKUP($A53,'Demandas Projetos'!$B:$W,7,FALSE),"")</f>
        <v>0</v>
      </c>
      <c r="F53" s="49">
        <f>IFERROR(VLOOKUP($A53,'Demandas Projetos'!$B:$W,8,FALSE),"")</f>
        <v>0</v>
      </c>
      <c r="G53" s="68" t="s">
        <v>6</v>
      </c>
      <c r="H53" s="45"/>
      <c r="I53" s="2"/>
      <c r="J53" s="2"/>
      <c r="K53" s="2"/>
      <c r="L53" s="2"/>
      <c r="M53" s="2"/>
      <c r="N53" s="2"/>
      <c r="O53" s="2"/>
      <c r="P53" s="13">
        <f>VLOOKUP(D53,'Demandas Projetos'!$A:$W,22,FALSE)</f>
        <v>0</v>
      </c>
      <c r="Q53" s="13">
        <f t="shared" si="1"/>
        <v>50</v>
      </c>
      <c r="R53" s="2"/>
      <c r="S53" s="2"/>
      <c r="T53" s="2"/>
      <c r="U53" s="2"/>
      <c r="V53" s="2"/>
    </row>
    <row r="54" spans="1:22" ht="80.099999999999994" customHeight="1" x14ac:dyDescent="0.2">
      <c r="A54" s="12">
        <f>VLOOKUP('Pontuação - Priorização'!D54,'Demandas Projetos'!$A$6:$E$397,2,FALSE)</f>
        <v>366</v>
      </c>
      <c r="B54" s="45">
        <f t="shared" si="0"/>
        <v>51</v>
      </c>
      <c r="C54" s="46" t="str">
        <f>CONCATENATE(VLOOKUP(D54,'Demandas Projetos'!$A:$C,3,FALSE)," - ",VLOOKUP(D54,'Demandas Projetos'!$A:$D,4,FALSE))</f>
        <v xml:space="preserve"> - </v>
      </c>
      <c r="D54" s="47">
        <f>IFERROR(LARGE('Demandas Projetos'!$W:$W,Q54),"")</f>
        <v>3.7099999999999998E-13</v>
      </c>
      <c r="E54" s="48">
        <f>IFERROR(VLOOKUP($A54,'Demandas Projetos'!$B:$W,7,FALSE),"")</f>
        <v>0</v>
      </c>
      <c r="F54" s="49">
        <f>IFERROR(VLOOKUP($A54,'Demandas Projetos'!$B:$W,8,FALSE),"")</f>
        <v>0</v>
      </c>
      <c r="G54" s="68" t="s">
        <v>6</v>
      </c>
      <c r="H54" s="45"/>
      <c r="I54" s="2"/>
      <c r="J54" s="2"/>
      <c r="K54" s="2"/>
      <c r="L54" s="2"/>
      <c r="M54" s="2"/>
      <c r="N54" s="2"/>
      <c r="O54" s="2"/>
      <c r="P54" s="13">
        <f>VLOOKUP(D54,'Demandas Projetos'!$A:$W,22,FALSE)</f>
        <v>0</v>
      </c>
      <c r="Q54" s="13">
        <f t="shared" si="1"/>
        <v>51</v>
      </c>
      <c r="R54" s="2"/>
      <c r="S54" s="2"/>
      <c r="T54" s="2"/>
      <c r="U54" s="2"/>
      <c r="V54" s="2"/>
    </row>
    <row r="55" spans="1:22" ht="80.099999999999994" customHeight="1" x14ac:dyDescent="0.2">
      <c r="A55" s="12">
        <f>VLOOKUP('Pontuação - Priorização'!D55,'Demandas Projetos'!$A$6:$E$397,2,FALSE)</f>
        <v>365</v>
      </c>
      <c r="B55" s="45">
        <f t="shared" si="0"/>
        <v>52</v>
      </c>
      <c r="C55" s="46" t="str">
        <f>CONCATENATE(VLOOKUP(D55,'Demandas Projetos'!$A:$C,3,FALSE)," - ",VLOOKUP(D55,'Demandas Projetos'!$A:$D,4,FALSE))</f>
        <v xml:space="preserve"> - </v>
      </c>
      <c r="D55" s="47">
        <f>IFERROR(LARGE('Demandas Projetos'!$W:$W,Q55),"")</f>
        <v>3.6999999999999999E-13</v>
      </c>
      <c r="E55" s="48">
        <f>IFERROR(VLOOKUP($A55,'Demandas Projetos'!$B:$W,7,FALSE),"")</f>
        <v>0</v>
      </c>
      <c r="F55" s="49">
        <f>IFERROR(VLOOKUP($A55,'Demandas Projetos'!$B:$W,8,FALSE),"")</f>
        <v>0</v>
      </c>
      <c r="G55" s="68" t="s">
        <v>6</v>
      </c>
      <c r="H55" s="45"/>
      <c r="I55" s="2"/>
      <c r="J55" s="2"/>
      <c r="K55" s="2"/>
      <c r="L55" s="2"/>
      <c r="M55" s="2"/>
      <c r="N55" s="2"/>
      <c r="O55" s="2"/>
      <c r="P55" s="13">
        <f>VLOOKUP(D55,'Demandas Projetos'!$A:$W,22,FALSE)</f>
        <v>0</v>
      </c>
      <c r="Q55" s="13">
        <f t="shared" si="1"/>
        <v>52</v>
      </c>
      <c r="R55" s="2"/>
      <c r="S55" s="2"/>
      <c r="T55" s="2"/>
      <c r="U55" s="2"/>
      <c r="V55" s="2"/>
    </row>
    <row r="56" spans="1:22" ht="80.099999999999994" customHeight="1" x14ac:dyDescent="0.2">
      <c r="A56" s="12">
        <f>VLOOKUP('Pontuação - Priorização'!D56,'Demandas Projetos'!$A$6:$E$397,2,FALSE)</f>
        <v>364</v>
      </c>
      <c r="B56" s="45">
        <f t="shared" si="0"/>
        <v>53</v>
      </c>
      <c r="C56" s="46" t="str">
        <f>CONCATENATE(VLOOKUP(D56,'Demandas Projetos'!$A:$C,3,FALSE)," - ",VLOOKUP(D56,'Demandas Projetos'!$A:$D,4,FALSE))</f>
        <v xml:space="preserve"> - </v>
      </c>
      <c r="D56" s="47">
        <f>IFERROR(LARGE('Demandas Projetos'!$W:$W,Q56),"")</f>
        <v>3.6899999999999999E-13</v>
      </c>
      <c r="E56" s="48">
        <f>IFERROR(VLOOKUP($A56,'Demandas Projetos'!$B:$W,7,FALSE),"")</f>
        <v>0</v>
      </c>
      <c r="F56" s="49">
        <f>IFERROR(VLOOKUP($A56,'Demandas Projetos'!$B:$W,8,FALSE),"")</f>
        <v>0</v>
      </c>
      <c r="G56" s="68" t="s">
        <v>6</v>
      </c>
      <c r="H56" s="45"/>
      <c r="I56" s="2"/>
      <c r="J56" s="2"/>
      <c r="K56" s="2"/>
      <c r="L56" s="2"/>
      <c r="M56" s="2"/>
      <c r="N56" s="2"/>
      <c r="O56" s="2"/>
      <c r="P56" s="13">
        <f>VLOOKUP(D56,'Demandas Projetos'!$A:$W,22,FALSE)</f>
        <v>0</v>
      </c>
      <c r="Q56" s="13">
        <f t="shared" si="1"/>
        <v>53</v>
      </c>
      <c r="R56" s="2"/>
      <c r="S56" s="2"/>
      <c r="T56" s="2"/>
      <c r="U56" s="2"/>
      <c r="V56" s="2"/>
    </row>
    <row r="57" spans="1:22" ht="80.099999999999994" customHeight="1" x14ac:dyDescent="0.2">
      <c r="A57" s="12">
        <f>VLOOKUP('Pontuação - Priorização'!D57,'Demandas Projetos'!$A$6:$E$397,2,FALSE)</f>
        <v>363</v>
      </c>
      <c r="B57" s="45">
        <f t="shared" si="0"/>
        <v>54</v>
      </c>
      <c r="C57" s="46" t="str">
        <f>CONCATENATE(VLOOKUP(D57,'Demandas Projetos'!$A:$C,3,FALSE)," - ",VLOOKUP(D57,'Demandas Projetos'!$A:$D,4,FALSE))</f>
        <v xml:space="preserve"> - </v>
      </c>
      <c r="D57" s="47">
        <f>IFERROR(LARGE('Demandas Projetos'!$W:$W,Q57),"")</f>
        <v>3.68E-13</v>
      </c>
      <c r="E57" s="48">
        <f>IFERROR(VLOOKUP($A57,'Demandas Projetos'!$B:$W,7,FALSE),"")</f>
        <v>0</v>
      </c>
      <c r="F57" s="49">
        <f>IFERROR(VLOOKUP($A57,'Demandas Projetos'!$B:$W,8,FALSE),"")</f>
        <v>0</v>
      </c>
      <c r="G57" s="68" t="s">
        <v>6</v>
      </c>
      <c r="H57" s="45"/>
      <c r="I57" s="2"/>
      <c r="J57" s="2"/>
      <c r="K57" s="2"/>
      <c r="L57" s="2"/>
      <c r="M57" s="2"/>
      <c r="N57" s="2"/>
      <c r="O57" s="2"/>
      <c r="P57" s="13">
        <f>VLOOKUP(D57,'Demandas Projetos'!$A:$W,22,FALSE)</f>
        <v>0</v>
      </c>
      <c r="Q57" s="13">
        <f t="shared" si="1"/>
        <v>54</v>
      </c>
      <c r="R57" s="2"/>
      <c r="S57" s="2"/>
      <c r="T57" s="2"/>
      <c r="U57" s="2"/>
      <c r="V57" s="2"/>
    </row>
    <row r="58" spans="1:22" ht="80.099999999999994" customHeight="1" x14ac:dyDescent="0.2">
      <c r="A58" s="12">
        <f>VLOOKUP('Pontuação - Priorização'!D58,'Demandas Projetos'!$A$6:$E$397,2,FALSE)</f>
        <v>362</v>
      </c>
      <c r="B58" s="45">
        <f t="shared" si="0"/>
        <v>55</v>
      </c>
      <c r="C58" s="46" t="str">
        <f>CONCATENATE(VLOOKUP(D58,'Demandas Projetos'!$A:$C,3,FALSE)," - ",VLOOKUP(D58,'Demandas Projetos'!$A:$D,4,FALSE))</f>
        <v xml:space="preserve"> - </v>
      </c>
      <c r="D58" s="47">
        <f>IFERROR(LARGE('Demandas Projetos'!$W:$W,Q58),"")</f>
        <v>3.67E-13</v>
      </c>
      <c r="E58" s="48">
        <f>IFERROR(VLOOKUP($A58,'Demandas Projetos'!$B:$W,7,FALSE),"")</f>
        <v>0</v>
      </c>
      <c r="F58" s="49">
        <f>IFERROR(VLOOKUP($A58,'Demandas Projetos'!$B:$W,8,FALSE),"")</f>
        <v>0</v>
      </c>
      <c r="G58" s="68" t="s">
        <v>6</v>
      </c>
      <c r="H58" s="45"/>
      <c r="I58" s="2"/>
      <c r="J58" s="2"/>
      <c r="K58" s="2"/>
      <c r="L58" s="2"/>
      <c r="M58" s="2"/>
      <c r="N58" s="2"/>
      <c r="O58" s="2"/>
      <c r="P58" s="13">
        <f>VLOOKUP(D58,'Demandas Projetos'!$A:$W,22,FALSE)</f>
        <v>0</v>
      </c>
      <c r="Q58" s="13">
        <f t="shared" si="1"/>
        <v>55</v>
      </c>
      <c r="R58" s="2"/>
      <c r="S58" s="2"/>
      <c r="T58" s="2"/>
      <c r="U58" s="2"/>
      <c r="V58" s="2"/>
    </row>
    <row r="59" spans="1:22" ht="80.099999999999994" customHeight="1" x14ac:dyDescent="0.2">
      <c r="A59" s="12">
        <f>VLOOKUP('Pontuação - Priorização'!D59,'Demandas Projetos'!$A$6:$E$397,2,FALSE)</f>
        <v>361</v>
      </c>
      <c r="B59" s="45">
        <f t="shared" si="0"/>
        <v>56</v>
      </c>
      <c r="C59" s="46" t="str">
        <f>CONCATENATE(VLOOKUP(D59,'Demandas Projetos'!$A:$C,3,FALSE)," - ",VLOOKUP(D59,'Demandas Projetos'!$A:$D,4,FALSE))</f>
        <v xml:space="preserve"> - </v>
      </c>
      <c r="D59" s="47">
        <f>IFERROR(LARGE('Demandas Projetos'!$W:$W,Q59),"")</f>
        <v>3.6600000000000001E-13</v>
      </c>
      <c r="E59" s="48">
        <f>IFERROR(VLOOKUP($A59,'Demandas Projetos'!$B:$W,7,FALSE),"")</f>
        <v>0</v>
      </c>
      <c r="F59" s="49">
        <f>IFERROR(VLOOKUP($A59,'Demandas Projetos'!$B:$W,8,FALSE),"")</f>
        <v>0</v>
      </c>
      <c r="G59" s="68" t="s">
        <v>6</v>
      </c>
      <c r="H59" s="45"/>
      <c r="I59" s="2"/>
      <c r="J59" s="2"/>
      <c r="K59" s="2"/>
      <c r="L59" s="2"/>
      <c r="M59" s="2"/>
      <c r="N59" s="2"/>
      <c r="O59" s="2"/>
      <c r="P59" s="13">
        <f>VLOOKUP(D59,'Demandas Projetos'!$A:$W,22,FALSE)</f>
        <v>0</v>
      </c>
      <c r="Q59" s="13">
        <f t="shared" si="1"/>
        <v>56</v>
      </c>
      <c r="R59" s="2"/>
      <c r="S59" s="2"/>
      <c r="T59" s="2"/>
      <c r="U59" s="2"/>
      <c r="V59" s="2"/>
    </row>
    <row r="60" spans="1:22" ht="80.099999999999994" customHeight="1" x14ac:dyDescent="0.2">
      <c r="A60" s="12">
        <f>VLOOKUP('Pontuação - Priorização'!D60,'Demandas Projetos'!$A$6:$E$397,2,FALSE)</f>
        <v>360</v>
      </c>
      <c r="B60" s="45">
        <f t="shared" si="0"/>
        <v>57</v>
      </c>
      <c r="C60" s="46" t="str">
        <f>CONCATENATE(VLOOKUP(D60,'Demandas Projetos'!$A:$C,3,FALSE)," - ",VLOOKUP(D60,'Demandas Projetos'!$A:$D,4,FALSE))</f>
        <v xml:space="preserve"> - </v>
      </c>
      <c r="D60" s="47">
        <f>IFERROR(LARGE('Demandas Projetos'!$W:$W,Q60),"")</f>
        <v>3.6500000000000001E-13</v>
      </c>
      <c r="E60" s="48">
        <f>IFERROR(VLOOKUP($A60,'Demandas Projetos'!$B:$W,7,FALSE),"")</f>
        <v>0</v>
      </c>
      <c r="F60" s="49">
        <f>IFERROR(VLOOKUP($A60,'Demandas Projetos'!$B:$W,8,FALSE),"")</f>
        <v>0</v>
      </c>
      <c r="G60" s="68" t="s">
        <v>6</v>
      </c>
      <c r="H60" s="45"/>
      <c r="I60" s="2"/>
      <c r="J60" s="2"/>
      <c r="K60" s="2"/>
      <c r="L60" s="2"/>
      <c r="M60" s="2"/>
      <c r="N60" s="2"/>
      <c r="O60" s="2"/>
      <c r="P60" s="13">
        <f>VLOOKUP(D60,'Demandas Projetos'!$A:$W,22,FALSE)</f>
        <v>0</v>
      </c>
      <c r="Q60" s="13">
        <f t="shared" si="1"/>
        <v>57</v>
      </c>
      <c r="R60" s="2"/>
      <c r="S60" s="2"/>
      <c r="T60" s="2"/>
      <c r="U60" s="2"/>
      <c r="V60" s="2"/>
    </row>
    <row r="61" spans="1:22" ht="80.099999999999994" customHeight="1" x14ac:dyDescent="0.2">
      <c r="A61" s="12">
        <f>VLOOKUP('Pontuação - Priorização'!D61,'Demandas Projetos'!$A$6:$E$397,2,FALSE)</f>
        <v>359</v>
      </c>
      <c r="B61" s="45">
        <f t="shared" si="0"/>
        <v>58</v>
      </c>
      <c r="C61" s="46" t="str">
        <f>CONCATENATE(VLOOKUP(D61,'Demandas Projetos'!$A:$C,3,FALSE)," - ",VLOOKUP(D61,'Demandas Projetos'!$A:$D,4,FALSE))</f>
        <v xml:space="preserve"> - </v>
      </c>
      <c r="D61" s="47">
        <f>IFERROR(LARGE('Demandas Projetos'!$W:$W,Q61),"")</f>
        <v>3.6400000000000001E-13</v>
      </c>
      <c r="E61" s="48">
        <f>IFERROR(VLOOKUP($A61,'Demandas Projetos'!$B:$W,7,FALSE),"")</f>
        <v>0</v>
      </c>
      <c r="F61" s="49">
        <f>IFERROR(VLOOKUP($A61,'Demandas Projetos'!$B:$W,8,FALSE),"")</f>
        <v>0</v>
      </c>
      <c r="G61" s="68" t="s">
        <v>6</v>
      </c>
      <c r="H61" s="45"/>
      <c r="I61" s="2"/>
      <c r="J61" s="2"/>
      <c r="K61" s="2"/>
      <c r="L61" s="2"/>
      <c r="M61" s="2"/>
      <c r="N61" s="2"/>
      <c r="O61" s="2"/>
      <c r="P61" s="13">
        <f>VLOOKUP(D61,'Demandas Projetos'!$A:$W,22,FALSE)</f>
        <v>0</v>
      </c>
      <c r="Q61" s="13">
        <f t="shared" si="1"/>
        <v>58</v>
      </c>
      <c r="R61" s="2"/>
      <c r="S61" s="2"/>
      <c r="T61" s="2"/>
      <c r="U61" s="2"/>
      <c r="V61" s="2"/>
    </row>
    <row r="62" spans="1:22" ht="80.099999999999994" customHeight="1" x14ac:dyDescent="0.2">
      <c r="A62" s="12">
        <f>VLOOKUP('Pontuação - Priorização'!D62,'Demandas Projetos'!$A$6:$E$397,2,FALSE)</f>
        <v>358</v>
      </c>
      <c r="B62" s="45">
        <f t="shared" si="0"/>
        <v>59</v>
      </c>
      <c r="C62" s="46" t="str">
        <f>CONCATENATE(VLOOKUP(D62,'Demandas Projetos'!$A:$C,3,FALSE)," - ",VLOOKUP(D62,'Demandas Projetos'!$A:$D,4,FALSE))</f>
        <v xml:space="preserve"> - </v>
      </c>
      <c r="D62" s="47">
        <f>IFERROR(LARGE('Demandas Projetos'!$W:$W,Q62),"")</f>
        <v>3.6300000000000002E-13</v>
      </c>
      <c r="E62" s="48">
        <f>IFERROR(VLOOKUP($A62,'Demandas Projetos'!$B:$W,7,FALSE),"")</f>
        <v>0</v>
      </c>
      <c r="F62" s="49">
        <f>IFERROR(VLOOKUP($A62,'Demandas Projetos'!$B:$W,8,FALSE),"")</f>
        <v>0</v>
      </c>
      <c r="G62" s="68" t="s">
        <v>6</v>
      </c>
      <c r="H62" s="45"/>
      <c r="I62" s="2"/>
      <c r="J62" s="2"/>
      <c r="K62" s="2"/>
      <c r="L62" s="2"/>
      <c r="M62" s="2"/>
      <c r="N62" s="2"/>
      <c r="O62" s="2"/>
      <c r="P62" s="13">
        <f>VLOOKUP(D62,'Demandas Projetos'!$A:$W,22,FALSE)</f>
        <v>0</v>
      </c>
      <c r="Q62" s="13">
        <f t="shared" si="1"/>
        <v>59</v>
      </c>
      <c r="R62" s="2"/>
      <c r="S62" s="2"/>
      <c r="T62" s="2"/>
      <c r="U62" s="2"/>
      <c r="V62" s="2"/>
    </row>
    <row r="63" spans="1:22" ht="80.099999999999994" customHeight="1" x14ac:dyDescent="0.2">
      <c r="A63" s="12">
        <f>VLOOKUP('Pontuação - Priorização'!D63,'Demandas Projetos'!$A$6:$E$397,2,FALSE)</f>
        <v>357</v>
      </c>
      <c r="B63" s="45">
        <f t="shared" si="0"/>
        <v>60</v>
      </c>
      <c r="C63" s="46" t="str">
        <f>CONCATENATE(VLOOKUP(D63,'Demandas Projetos'!$A:$C,3,FALSE)," - ",VLOOKUP(D63,'Demandas Projetos'!$A:$D,4,FALSE))</f>
        <v xml:space="preserve"> - </v>
      </c>
      <c r="D63" s="47">
        <f>IFERROR(LARGE('Demandas Projetos'!$W:$W,Q63),"")</f>
        <v>3.6200000000000002E-13</v>
      </c>
      <c r="E63" s="48">
        <f>IFERROR(VLOOKUP($A63,'Demandas Projetos'!$B:$W,7,FALSE),"")</f>
        <v>0</v>
      </c>
      <c r="F63" s="49">
        <f>IFERROR(VLOOKUP($A63,'Demandas Projetos'!$B:$W,8,FALSE),"")</f>
        <v>0</v>
      </c>
      <c r="G63" s="68" t="s">
        <v>6</v>
      </c>
      <c r="H63" s="45"/>
      <c r="I63" s="2"/>
      <c r="J63" s="2"/>
      <c r="K63" s="2"/>
      <c r="L63" s="2"/>
      <c r="M63" s="2"/>
      <c r="N63" s="2"/>
      <c r="O63" s="2"/>
      <c r="P63" s="13">
        <f>VLOOKUP(D63,'Demandas Projetos'!$A:$W,22,FALSE)</f>
        <v>0</v>
      </c>
      <c r="Q63" s="13">
        <f t="shared" si="1"/>
        <v>60</v>
      </c>
      <c r="R63" s="2"/>
      <c r="S63" s="2"/>
      <c r="T63" s="2"/>
      <c r="U63" s="2"/>
      <c r="V63" s="2"/>
    </row>
    <row r="64" spans="1:22" ht="80.099999999999994" customHeight="1" x14ac:dyDescent="0.2">
      <c r="A64" s="12">
        <f>VLOOKUP('Pontuação - Priorização'!D64,'Demandas Projetos'!$A$6:$E$397,2,FALSE)</f>
        <v>356</v>
      </c>
      <c r="B64" s="45">
        <f t="shared" si="0"/>
        <v>61</v>
      </c>
      <c r="C64" s="46" t="str">
        <f>CONCATENATE(VLOOKUP(D64,'Demandas Projetos'!$A:$C,3,FALSE)," - ",VLOOKUP(D64,'Demandas Projetos'!$A:$D,4,FALSE))</f>
        <v xml:space="preserve"> - </v>
      </c>
      <c r="D64" s="47">
        <f>IFERROR(LARGE('Demandas Projetos'!$W:$W,Q64),"")</f>
        <v>3.6099999999999998E-13</v>
      </c>
      <c r="E64" s="48">
        <f>IFERROR(VLOOKUP($A64,'Demandas Projetos'!$B:$W,7,FALSE),"")</f>
        <v>0</v>
      </c>
      <c r="F64" s="49">
        <f>IFERROR(VLOOKUP($A64,'Demandas Projetos'!$B:$W,8,FALSE),"")</f>
        <v>0</v>
      </c>
      <c r="G64" s="68" t="s">
        <v>6</v>
      </c>
      <c r="H64" s="45"/>
      <c r="I64" s="2"/>
      <c r="J64" s="2"/>
      <c r="K64" s="2"/>
      <c r="L64" s="2"/>
      <c r="M64" s="2"/>
      <c r="N64" s="2"/>
      <c r="O64" s="2"/>
      <c r="P64" s="13">
        <f>VLOOKUP(D64,'Demandas Projetos'!$A:$W,22,FALSE)</f>
        <v>0</v>
      </c>
      <c r="Q64" s="13">
        <f t="shared" si="1"/>
        <v>61</v>
      </c>
      <c r="R64" s="2"/>
      <c r="S64" s="2"/>
      <c r="T64" s="2"/>
      <c r="U64" s="2"/>
      <c r="V64" s="2"/>
    </row>
    <row r="65" spans="1:22" ht="80.099999999999994" customHeight="1" x14ac:dyDescent="0.2">
      <c r="A65" s="12">
        <f>VLOOKUP('Pontuação - Priorização'!D65,'Demandas Projetos'!$A$6:$E$397,2,FALSE)</f>
        <v>355</v>
      </c>
      <c r="B65" s="45">
        <f t="shared" si="0"/>
        <v>62</v>
      </c>
      <c r="C65" s="46" t="str">
        <f>CONCATENATE(VLOOKUP(D65,'Demandas Projetos'!$A:$C,3,FALSE)," - ",VLOOKUP(D65,'Demandas Projetos'!$A:$D,4,FALSE))</f>
        <v xml:space="preserve"> - </v>
      </c>
      <c r="D65" s="47">
        <f>IFERROR(LARGE('Demandas Projetos'!$W:$W,Q65),"")</f>
        <v>3.5999999999999998E-13</v>
      </c>
      <c r="E65" s="48">
        <f>IFERROR(VLOOKUP($A65,'Demandas Projetos'!$B:$W,7,FALSE),"")</f>
        <v>0</v>
      </c>
      <c r="F65" s="49">
        <f>IFERROR(VLOOKUP($A65,'Demandas Projetos'!$B:$W,8,FALSE),"")</f>
        <v>0</v>
      </c>
      <c r="G65" s="68" t="s">
        <v>6</v>
      </c>
      <c r="H65" s="45"/>
      <c r="I65" s="2"/>
      <c r="J65" s="2"/>
      <c r="K65" s="2"/>
      <c r="L65" s="2"/>
      <c r="M65" s="2"/>
      <c r="N65" s="2"/>
      <c r="O65" s="2"/>
      <c r="P65" s="13">
        <f>VLOOKUP(D65,'Demandas Projetos'!$A:$W,22,FALSE)</f>
        <v>0</v>
      </c>
      <c r="Q65" s="13">
        <f t="shared" si="1"/>
        <v>62</v>
      </c>
      <c r="R65" s="2"/>
      <c r="S65" s="2"/>
      <c r="T65" s="2"/>
      <c r="U65" s="2"/>
      <c r="V65" s="2"/>
    </row>
    <row r="66" spans="1:22" ht="80.099999999999994" customHeight="1" x14ac:dyDescent="0.2">
      <c r="A66" s="12">
        <f>VLOOKUP('Pontuação - Priorização'!D66,'Demandas Projetos'!$A$6:$E$397,2,FALSE)</f>
        <v>354</v>
      </c>
      <c r="B66" s="45">
        <f t="shared" si="0"/>
        <v>63</v>
      </c>
      <c r="C66" s="46" t="str">
        <f>CONCATENATE(VLOOKUP(D66,'Demandas Projetos'!$A:$C,3,FALSE)," - ",VLOOKUP(D66,'Demandas Projetos'!$A:$D,4,FALSE))</f>
        <v xml:space="preserve"> - </v>
      </c>
      <c r="D66" s="47">
        <f>IFERROR(LARGE('Demandas Projetos'!$W:$W,Q66),"")</f>
        <v>3.5899999999999998E-13</v>
      </c>
      <c r="E66" s="48">
        <f>IFERROR(VLOOKUP($A66,'Demandas Projetos'!$B:$W,7,FALSE),"")</f>
        <v>0</v>
      </c>
      <c r="F66" s="49">
        <f>IFERROR(VLOOKUP($A66,'Demandas Projetos'!$B:$W,8,FALSE),"")</f>
        <v>0</v>
      </c>
      <c r="G66" s="68" t="s">
        <v>6</v>
      </c>
      <c r="H66" s="45"/>
      <c r="I66" s="2"/>
      <c r="J66" s="2"/>
      <c r="K66" s="2"/>
      <c r="L66" s="2"/>
      <c r="M66" s="2"/>
      <c r="N66" s="2"/>
      <c r="O66" s="2"/>
      <c r="P66" s="13">
        <f>VLOOKUP(D66,'Demandas Projetos'!$A:$W,22,FALSE)</f>
        <v>0</v>
      </c>
      <c r="Q66" s="13">
        <f t="shared" si="1"/>
        <v>63</v>
      </c>
      <c r="R66" s="2"/>
      <c r="S66" s="2"/>
      <c r="T66" s="2"/>
      <c r="U66" s="2"/>
      <c r="V66" s="2"/>
    </row>
    <row r="67" spans="1:22" ht="80.099999999999994" customHeight="1" x14ac:dyDescent="0.2">
      <c r="A67" s="12">
        <f>VLOOKUP('Pontuação - Priorização'!D67,'Demandas Projetos'!$A$6:$E$397,2,FALSE)</f>
        <v>353</v>
      </c>
      <c r="B67" s="45">
        <f t="shared" si="0"/>
        <v>64</v>
      </c>
      <c r="C67" s="46" t="str">
        <f>CONCATENATE(VLOOKUP(D67,'Demandas Projetos'!$A:$C,3,FALSE)," - ",VLOOKUP(D67,'Demandas Projetos'!$A:$D,4,FALSE))</f>
        <v xml:space="preserve"> - </v>
      </c>
      <c r="D67" s="47">
        <f>IFERROR(LARGE('Demandas Projetos'!$W:$W,Q67),"")</f>
        <v>3.5799999999999999E-13</v>
      </c>
      <c r="E67" s="48">
        <f>IFERROR(VLOOKUP($A67,'Demandas Projetos'!$B:$W,7,FALSE),"")</f>
        <v>0</v>
      </c>
      <c r="F67" s="49">
        <f>IFERROR(VLOOKUP($A67,'Demandas Projetos'!$B:$W,8,FALSE),"")</f>
        <v>0</v>
      </c>
      <c r="G67" s="68" t="s">
        <v>6</v>
      </c>
      <c r="H67" s="45"/>
      <c r="I67" s="2"/>
      <c r="J67" s="2"/>
      <c r="K67" s="2"/>
      <c r="L67" s="2"/>
      <c r="M67" s="2"/>
      <c r="N67" s="2"/>
      <c r="O67" s="2"/>
      <c r="P67" s="13">
        <f>VLOOKUP(D67,'Demandas Projetos'!$A:$W,22,FALSE)</f>
        <v>0</v>
      </c>
      <c r="Q67" s="13">
        <f t="shared" si="1"/>
        <v>64</v>
      </c>
      <c r="R67" s="2"/>
      <c r="S67" s="2"/>
      <c r="T67" s="2"/>
      <c r="U67" s="2"/>
      <c r="V67" s="2"/>
    </row>
    <row r="68" spans="1:22" ht="80.099999999999994" customHeight="1" x14ac:dyDescent="0.2">
      <c r="A68" s="12">
        <f>VLOOKUP('Pontuação - Priorização'!D68,'Demandas Projetos'!$A$6:$E$397,2,FALSE)</f>
        <v>352</v>
      </c>
      <c r="B68" s="45">
        <f t="shared" ref="B68:B131" si="2">ROW(68:68)-3</f>
        <v>65</v>
      </c>
      <c r="C68" s="46" t="str">
        <f>CONCATENATE(VLOOKUP(D68,'Demandas Projetos'!$A:$C,3,FALSE)," - ",VLOOKUP(D68,'Demandas Projetos'!$A:$D,4,FALSE))</f>
        <v xml:space="preserve"> - </v>
      </c>
      <c r="D68" s="47">
        <f>IFERROR(LARGE('Demandas Projetos'!$W:$W,Q68),"")</f>
        <v>3.5699999999999999E-13</v>
      </c>
      <c r="E68" s="48">
        <f>IFERROR(VLOOKUP($A68,'Demandas Projetos'!$B:$W,7,FALSE),"")</f>
        <v>0</v>
      </c>
      <c r="F68" s="49">
        <f>IFERROR(VLOOKUP($A68,'Demandas Projetos'!$B:$W,8,FALSE),"")</f>
        <v>0</v>
      </c>
      <c r="G68" s="68" t="s">
        <v>6</v>
      </c>
      <c r="H68" s="45"/>
      <c r="I68" s="2"/>
      <c r="J68" s="2"/>
      <c r="K68" s="2"/>
      <c r="L68" s="2"/>
      <c r="M68" s="2"/>
      <c r="N68" s="2"/>
      <c r="O68" s="2"/>
      <c r="P68" s="13">
        <f>VLOOKUP(D68,'Demandas Projetos'!$A:$W,22,FALSE)</f>
        <v>0</v>
      </c>
      <c r="Q68" s="13">
        <f t="shared" ref="Q68:Q131" si="3">ROW(68:68)-3</f>
        <v>65</v>
      </c>
      <c r="R68" s="2"/>
      <c r="S68" s="2"/>
      <c r="T68" s="2"/>
      <c r="U68" s="2"/>
      <c r="V68" s="2"/>
    </row>
    <row r="69" spans="1:22" ht="80.099999999999994" customHeight="1" x14ac:dyDescent="0.2">
      <c r="A69" s="12">
        <f>VLOOKUP('Pontuação - Priorização'!D69,'Demandas Projetos'!$A$6:$E$397,2,FALSE)</f>
        <v>351</v>
      </c>
      <c r="B69" s="45">
        <f t="shared" si="2"/>
        <v>66</v>
      </c>
      <c r="C69" s="46" t="str">
        <f>CONCATENATE(VLOOKUP(D69,'Demandas Projetos'!$A:$C,3,FALSE)," - ",VLOOKUP(D69,'Demandas Projetos'!$A:$D,4,FALSE))</f>
        <v xml:space="preserve"> - </v>
      </c>
      <c r="D69" s="47">
        <f>IFERROR(LARGE('Demandas Projetos'!$W:$W,Q69),"")</f>
        <v>3.56E-13</v>
      </c>
      <c r="E69" s="48">
        <f>IFERROR(VLOOKUP($A69,'Demandas Projetos'!$B:$W,7,FALSE),"")</f>
        <v>0</v>
      </c>
      <c r="F69" s="49">
        <f>IFERROR(VLOOKUP($A69,'Demandas Projetos'!$B:$W,8,FALSE),"")</f>
        <v>0</v>
      </c>
      <c r="G69" s="68" t="s">
        <v>6</v>
      </c>
      <c r="H69" s="45"/>
      <c r="I69" s="2"/>
      <c r="J69" s="2"/>
      <c r="K69" s="2"/>
      <c r="L69" s="2"/>
      <c r="M69" s="2"/>
      <c r="N69" s="2"/>
      <c r="O69" s="2"/>
      <c r="P69" s="13">
        <f>VLOOKUP(D69,'Demandas Projetos'!$A:$W,22,FALSE)</f>
        <v>0</v>
      </c>
      <c r="Q69" s="13">
        <f t="shared" si="3"/>
        <v>66</v>
      </c>
      <c r="R69" s="2"/>
      <c r="S69" s="2"/>
      <c r="T69" s="2"/>
      <c r="U69" s="2"/>
      <c r="V69" s="2"/>
    </row>
    <row r="70" spans="1:22" ht="80.099999999999994" customHeight="1" x14ac:dyDescent="0.2">
      <c r="A70" s="12">
        <f>VLOOKUP('Pontuação - Priorização'!D70,'Demandas Projetos'!$A$6:$E$397,2,FALSE)</f>
        <v>350</v>
      </c>
      <c r="B70" s="45">
        <f t="shared" si="2"/>
        <v>67</v>
      </c>
      <c r="C70" s="46" t="str">
        <f>CONCATENATE(VLOOKUP(D70,'Demandas Projetos'!$A:$C,3,FALSE)," - ",VLOOKUP(D70,'Demandas Projetos'!$A:$D,4,FALSE))</f>
        <v xml:space="preserve"> - </v>
      </c>
      <c r="D70" s="47">
        <f>IFERROR(LARGE('Demandas Projetos'!$W:$W,Q70),"")</f>
        <v>3.55E-13</v>
      </c>
      <c r="E70" s="48">
        <f>IFERROR(VLOOKUP($A70,'Demandas Projetos'!$B:$W,7,FALSE),"")</f>
        <v>0</v>
      </c>
      <c r="F70" s="49">
        <f>IFERROR(VLOOKUP($A70,'Demandas Projetos'!$B:$W,8,FALSE),"")</f>
        <v>0</v>
      </c>
      <c r="G70" s="68" t="s">
        <v>6</v>
      </c>
      <c r="H70" s="45"/>
      <c r="I70" s="2"/>
      <c r="J70" s="2"/>
      <c r="K70" s="2"/>
      <c r="L70" s="2"/>
      <c r="M70" s="2"/>
      <c r="N70" s="2"/>
      <c r="O70" s="2"/>
      <c r="P70" s="13">
        <f>VLOOKUP(D70,'Demandas Projetos'!$A:$W,22,FALSE)</f>
        <v>0</v>
      </c>
      <c r="Q70" s="13">
        <f t="shared" si="3"/>
        <v>67</v>
      </c>
      <c r="R70" s="2"/>
      <c r="S70" s="2"/>
      <c r="T70" s="2"/>
      <c r="U70" s="2"/>
      <c r="V70" s="2"/>
    </row>
    <row r="71" spans="1:22" ht="80.099999999999994" customHeight="1" x14ac:dyDescent="0.2">
      <c r="A71" s="12">
        <f>VLOOKUP('Pontuação - Priorização'!D71,'Demandas Projetos'!$A$6:$E$397,2,FALSE)</f>
        <v>349</v>
      </c>
      <c r="B71" s="45">
        <f t="shared" si="2"/>
        <v>68</v>
      </c>
      <c r="C71" s="46" t="str">
        <f>CONCATENATE(VLOOKUP(D71,'Demandas Projetos'!$A:$C,3,FALSE)," - ",VLOOKUP(D71,'Demandas Projetos'!$A:$D,4,FALSE))</f>
        <v xml:space="preserve"> - </v>
      </c>
      <c r="D71" s="47">
        <f>IFERROR(LARGE('Demandas Projetos'!$W:$W,Q71),"")</f>
        <v>3.5400000000000001E-13</v>
      </c>
      <c r="E71" s="48">
        <f>IFERROR(VLOOKUP($A71,'Demandas Projetos'!$B:$W,7,FALSE),"")</f>
        <v>0</v>
      </c>
      <c r="F71" s="49">
        <f>IFERROR(VLOOKUP($A71,'Demandas Projetos'!$B:$W,8,FALSE),"")</f>
        <v>0</v>
      </c>
      <c r="G71" s="68" t="s">
        <v>6</v>
      </c>
      <c r="H71" s="45"/>
      <c r="I71" s="2"/>
      <c r="J71" s="2"/>
      <c r="K71" s="2"/>
      <c r="L71" s="2"/>
      <c r="M71" s="2"/>
      <c r="N71" s="2"/>
      <c r="O71" s="2"/>
      <c r="P71" s="13">
        <f>VLOOKUP(D71,'Demandas Projetos'!$A:$W,22,FALSE)</f>
        <v>0</v>
      </c>
      <c r="Q71" s="13">
        <f t="shared" si="3"/>
        <v>68</v>
      </c>
      <c r="R71" s="2"/>
      <c r="S71" s="2"/>
      <c r="T71" s="2"/>
      <c r="U71" s="2"/>
      <c r="V71" s="2"/>
    </row>
    <row r="72" spans="1:22" ht="80.099999999999994" customHeight="1" x14ac:dyDescent="0.2">
      <c r="A72" s="12">
        <f>VLOOKUP('Pontuação - Priorização'!D72,'Demandas Projetos'!$A$6:$E$397,2,FALSE)</f>
        <v>348</v>
      </c>
      <c r="B72" s="45">
        <f t="shared" si="2"/>
        <v>69</v>
      </c>
      <c r="C72" s="46" t="str">
        <f>CONCATENATE(VLOOKUP(D72,'Demandas Projetos'!$A:$C,3,FALSE)," - ",VLOOKUP(D72,'Demandas Projetos'!$A:$D,4,FALSE))</f>
        <v xml:space="preserve"> - </v>
      </c>
      <c r="D72" s="47">
        <f>IFERROR(LARGE('Demandas Projetos'!$W:$W,Q72),"")</f>
        <v>3.5300000000000001E-13</v>
      </c>
      <c r="E72" s="48">
        <f>IFERROR(VLOOKUP($A72,'Demandas Projetos'!$B:$W,7,FALSE),"")</f>
        <v>0</v>
      </c>
      <c r="F72" s="49">
        <f>IFERROR(VLOOKUP($A72,'Demandas Projetos'!$B:$W,8,FALSE),"")</f>
        <v>0</v>
      </c>
      <c r="G72" s="68" t="s">
        <v>6</v>
      </c>
      <c r="H72" s="45"/>
      <c r="I72" s="2"/>
      <c r="J72" s="2"/>
      <c r="K72" s="2"/>
      <c r="L72" s="2"/>
      <c r="M72" s="2"/>
      <c r="N72" s="2"/>
      <c r="O72" s="2"/>
      <c r="P72" s="13">
        <f>VLOOKUP(D72,'Demandas Projetos'!$A:$W,22,FALSE)</f>
        <v>0</v>
      </c>
      <c r="Q72" s="13">
        <f t="shared" si="3"/>
        <v>69</v>
      </c>
      <c r="R72" s="2"/>
      <c r="S72" s="2"/>
      <c r="T72" s="2"/>
      <c r="U72" s="2"/>
      <c r="V72" s="2"/>
    </row>
    <row r="73" spans="1:22" ht="80.099999999999994" customHeight="1" x14ac:dyDescent="0.2">
      <c r="A73" s="12">
        <f>VLOOKUP('Pontuação - Priorização'!D73,'Demandas Projetos'!$A$6:$E$397,2,FALSE)</f>
        <v>347</v>
      </c>
      <c r="B73" s="45">
        <f t="shared" si="2"/>
        <v>70</v>
      </c>
      <c r="C73" s="46" t="str">
        <f>CONCATENATE(VLOOKUP(D73,'Demandas Projetos'!$A:$C,3,FALSE)," - ",VLOOKUP(D73,'Demandas Projetos'!$A:$D,4,FALSE))</f>
        <v xml:space="preserve"> - </v>
      </c>
      <c r="D73" s="47">
        <f>IFERROR(LARGE('Demandas Projetos'!$W:$W,Q73),"")</f>
        <v>3.5200000000000001E-13</v>
      </c>
      <c r="E73" s="48">
        <f>IFERROR(VLOOKUP($A73,'Demandas Projetos'!$B:$W,7,FALSE),"")</f>
        <v>0</v>
      </c>
      <c r="F73" s="49">
        <f>IFERROR(VLOOKUP($A73,'Demandas Projetos'!$B:$W,8,FALSE),"")</f>
        <v>0</v>
      </c>
      <c r="G73" s="68" t="s">
        <v>6</v>
      </c>
      <c r="H73" s="45"/>
      <c r="I73" s="2"/>
      <c r="J73" s="2"/>
      <c r="K73" s="2"/>
      <c r="L73" s="2"/>
      <c r="M73" s="2"/>
      <c r="N73" s="2"/>
      <c r="O73" s="2"/>
      <c r="P73" s="13">
        <f>VLOOKUP(D73,'Demandas Projetos'!$A:$W,22,FALSE)</f>
        <v>0</v>
      </c>
      <c r="Q73" s="13">
        <f t="shared" si="3"/>
        <v>70</v>
      </c>
      <c r="R73" s="2"/>
      <c r="S73" s="2"/>
      <c r="T73" s="2"/>
      <c r="U73" s="2"/>
      <c r="V73" s="2"/>
    </row>
    <row r="74" spans="1:22" ht="80.099999999999994" customHeight="1" x14ac:dyDescent="0.2">
      <c r="A74" s="12">
        <f>VLOOKUP('Pontuação - Priorização'!D74,'Demandas Projetos'!$A$6:$E$397,2,FALSE)</f>
        <v>346</v>
      </c>
      <c r="B74" s="45">
        <f t="shared" si="2"/>
        <v>71</v>
      </c>
      <c r="C74" s="46" t="str">
        <f>CONCATENATE(VLOOKUP(D74,'Demandas Projetos'!$A:$C,3,FALSE)," - ",VLOOKUP(D74,'Demandas Projetos'!$A:$D,4,FALSE))</f>
        <v xml:space="preserve"> - </v>
      </c>
      <c r="D74" s="47">
        <f>IFERROR(LARGE('Demandas Projetos'!$W:$W,Q74),"")</f>
        <v>3.5100000000000002E-13</v>
      </c>
      <c r="E74" s="48">
        <f>IFERROR(VLOOKUP($A74,'Demandas Projetos'!$B:$W,7,FALSE),"")</f>
        <v>0</v>
      </c>
      <c r="F74" s="49">
        <f>IFERROR(VLOOKUP($A74,'Demandas Projetos'!$B:$W,8,FALSE),"")</f>
        <v>0</v>
      </c>
      <c r="G74" s="68" t="s">
        <v>6</v>
      </c>
      <c r="H74" s="45"/>
      <c r="I74" s="2"/>
      <c r="J74" s="2"/>
      <c r="K74" s="2"/>
      <c r="L74" s="2"/>
      <c r="M74" s="2"/>
      <c r="N74" s="2"/>
      <c r="O74" s="2"/>
      <c r="P74" s="13">
        <f>VLOOKUP(D74,'Demandas Projetos'!$A:$W,22,FALSE)</f>
        <v>0</v>
      </c>
      <c r="Q74" s="13">
        <f t="shared" si="3"/>
        <v>71</v>
      </c>
      <c r="R74" s="2"/>
      <c r="S74" s="2"/>
      <c r="T74" s="2"/>
      <c r="U74" s="2"/>
      <c r="V74" s="2"/>
    </row>
    <row r="75" spans="1:22" ht="80.099999999999994" customHeight="1" x14ac:dyDescent="0.2">
      <c r="A75" s="12">
        <f>VLOOKUP('Pontuação - Priorização'!D75,'Demandas Projetos'!$A$6:$E$397,2,FALSE)</f>
        <v>345</v>
      </c>
      <c r="B75" s="45">
        <f t="shared" si="2"/>
        <v>72</v>
      </c>
      <c r="C75" s="46" t="str">
        <f>CONCATENATE(VLOOKUP(D75,'Demandas Projetos'!$A:$C,3,FALSE)," - ",VLOOKUP(D75,'Demandas Projetos'!$A:$D,4,FALSE))</f>
        <v xml:space="preserve"> - </v>
      </c>
      <c r="D75" s="47">
        <f>IFERROR(LARGE('Demandas Projetos'!$W:$W,Q75),"")</f>
        <v>3.5000000000000002E-13</v>
      </c>
      <c r="E75" s="48">
        <f>IFERROR(VLOOKUP($A75,'Demandas Projetos'!$B:$W,7,FALSE),"")</f>
        <v>0</v>
      </c>
      <c r="F75" s="49">
        <f>IFERROR(VLOOKUP($A75,'Demandas Projetos'!$B:$W,8,FALSE),"")</f>
        <v>0</v>
      </c>
      <c r="G75" s="68" t="s">
        <v>6</v>
      </c>
      <c r="H75" s="45"/>
      <c r="I75" s="2"/>
      <c r="J75" s="2"/>
      <c r="K75" s="2"/>
      <c r="L75" s="2"/>
      <c r="M75" s="2"/>
      <c r="N75" s="2"/>
      <c r="O75" s="2"/>
      <c r="P75" s="13">
        <f>VLOOKUP(D75,'Demandas Projetos'!$A:$W,22,FALSE)</f>
        <v>0</v>
      </c>
      <c r="Q75" s="13">
        <f t="shared" si="3"/>
        <v>72</v>
      </c>
      <c r="R75" s="2"/>
      <c r="S75" s="2"/>
      <c r="T75" s="2"/>
      <c r="U75" s="2"/>
      <c r="V75" s="2"/>
    </row>
    <row r="76" spans="1:22" ht="80.099999999999994" customHeight="1" x14ac:dyDescent="0.2">
      <c r="A76" s="12">
        <f>VLOOKUP('Pontuação - Priorização'!D76,'Demandas Projetos'!$A$6:$E$397,2,FALSE)</f>
        <v>344</v>
      </c>
      <c r="B76" s="45">
        <f t="shared" si="2"/>
        <v>73</v>
      </c>
      <c r="C76" s="46" t="str">
        <f>CONCATENATE(VLOOKUP(D76,'Demandas Projetos'!$A:$C,3,FALSE)," - ",VLOOKUP(D76,'Demandas Projetos'!$A:$D,4,FALSE))</f>
        <v xml:space="preserve"> - </v>
      </c>
      <c r="D76" s="47">
        <f>IFERROR(LARGE('Demandas Projetos'!$W:$W,Q76),"")</f>
        <v>3.4899999999999998E-13</v>
      </c>
      <c r="E76" s="48">
        <f>IFERROR(VLOOKUP($A76,'Demandas Projetos'!$B:$W,7,FALSE),"")</f>
        <v>0</v>
      </c>
      <c r="F76" s="49">
        <f>IFERROR(VLOOKUP($A76,'Demandas Projetos'!$B:$W,8,FALSE),"")</f>
        <v>0</v>
      </c>
      <c r="G76" s="68" t="s">
        <v>6</v>
      </c>
      <c r="H76" s="45"/>
      <c r="I76" s="2"/>
      <c r="J76" s="2"/>
      <c r="K76" s="2"/>
      <c r="L76" s="2"/>
      <c r="M76" s="2"/>
      <c r="N76" s="2"/>
      <c r="O76" s="2"/>
      <c r="P76" s="13">
        <f>VLOOKUP(D76,'Demandas Projetos'!$A:$W,22,FALSE)</f>
        <v>0</v>
      </c>
      <c r="Q76" s="13">
        <f t="shared" si="3"/>
        <v>73</v>
      </c>
      <c r="R76" s="2"/>
      <c r="S76" s="2"/>
      <c r="T76" s="2"/>
      <c r="U76" s="2"/>
      <c r="V76" s="2"/>
    </row>
    <row r="77" spans="1:22" ht="80.099999999999994" customHeight="1" x14ac:dyDescent="0.2">
      <c r="A77" s="12">
        <f>VLOOKUP('Pontuação - Priorização'!D77,'Demandas Projetos'!$A$6:$E$397,2,FALSE)</f>
        <v>343</v>
      </c>
      <c r="B77" s="45">
        <f t="shared" si="2"/>
        <v>74</v>
      </c>
      <c r="C77" s="46" t="str">
        <f>CONCATENATE(VLOOKUP(D77,'Demandas Projetos'!$A:$C,3,FALSE)," - ",VLOOKUP(D77,'Demandas Projetos'!$A:$D,4,FALSE))</f>
        <v xml:space="preserve"> - </v>
      </c>
      <c r="D77" s="47">
        <f>IFERROR(LARGE('Demandas Projetos'!$W:$W,Q77),"")</f>
        <v>3.4799999999999998E-13</v>
      </c>
      <c r="E77" s="48">
        <f>IFERROR(VLOOKUP($A77,'Demandas Projetos'!$B:$W,7,FALSE),"")</f>
        <v>0</v>
      </c>
      <c r="F77" s="49">
        <f>IFERROR(VLOOKUP($A77,'Demandas Projetos'!$B:$W,8,FALSE),"")</f>
        <v>0</v>
      </c>
      <c r="G77" s="68" t="s">
        <v>6</v>
      </c>
      <c r="H77" s="45"/>
      <c r="I77" s="2"/>
      <c r="J77" s="2"/>
      <c r="K77" s="2"/>
      <c r="L77" s="2"/>
      <c r="M77" s="2"/>
      <c r="N77" s="2"/>
      <c r="O77" s="2"/>
      <c r="P77" s="13">
        <f>VLOOKUP(D77,'Demandas Projetos'!$A:$W,22,FALSE)</f>
        <v>0</v>
      </c>
      <c r="Q77" s="13">
        <f t="shared" si="3"/>
        <v>74</v>
      </c>
      <c r="R77" s="2"/>
      <c r="S77" s="2"/>
      <c r="T77" s="2"/>
      <c r="U77" s="2"/>
      <c r="V77" s="2"/>
    </row>
    <row r="78" spans="1:22" ht="80.099999999999994" customHeight="1" x14ac:dyDescent="0.2">
      <c r="A78" s="12">
        <f>VLOOKUP('Pontuação - Priorização'!D78,'Demandas Projetos'!$A$6:$E$397,2,FALSE)</f>
        <v>342</v>
      </c>
      <c r="B78" s="45">
        <f t="shared" si="2"/>
        <v>75</v>
      </c>
      <c r="C78" s="46" t="str">
        <f>CONCATENATE(VLOOKUP(D78,'Demandas Projetos'!$A:$C,3,FALSE)," - ",VLOOKUP(D78,'Demandas Projetos'!$A:$D,4,FALSE))</f>
        <v xml:space="preserve"> - </v>
      </c>
      <c r="D78" s="47">
        <f>IFERROR(LARGE('Demandas Projetos'!$W:$W,Q78),"")</f>
        <v>3.4699999999999999E-13</v>
      </c>
      <c r="E78" s="48">
        <f>IFERROR(VLOOKUP($A78,'Demandas Projetos'!$B:$W,7,FALSE),"")</f>
        <v>0</v>
      </c>
      <c r="F78" s="49">
        <f>IFERROR(VLOOKUP($A78,'Demandas Projetos'!$B:$W,8,FALSE),"")</f>
        <v>0</v>
      </c>
      <c r="G78" s="68" t="s">
        <v>6</v>
      </c>
      <c r="H78" s="45"/>
      <c r="I78" s="2"/>
      <c r="J78" s="2"/>
      <c r="K78" s="2"/>
      <c r="L78" s="2"/>
      <c r="M78" s="2"/>
      <c r="N78" s="2"/>
      <c r="O78" s="2"/>
      <c r="P78" s="13">
        <f>VLOOKUP(D78,'Demandas Projetos'!$A:$W,22,FALSE)</f>
        <v>0</v>
      </c>
      <c r="Q78" s="13">
        <f t="shared" si="3"/>
        <v>75</v>
      </c>
      <c r="R78" s="2"/>
      <c r="S78" s="2"/>
      <c r="T78" s="2"/>
      <c r="U78" s="2"/>
      <c r="V78" s="2"/>
    </row>
    <row r="79" spans="1:22" ht="80.099999999999994" customHeight="1" x14ac:dyDescent="0.2">
      <c r="A79" s="12">
        <f>VLOOKUP('Pontuação - Priorização'!D79,'Demandas Projetos'!$A$6:$E$397,2,FALSE)</f>
        <v>341</v>
      </c>
      <c r="B79" s="45">
        <f t="shared" si="2"/>
        <v>76</v>
      </c>
      <c r="C79" s="46" t="str">
        <f>CONCATENATE(VLOOKUP(D79,'Demandas Projetos'!$A:$C,3,FALSE)," - ",VLOOKUP(D79,'Demandas Projetos'!$A:$D,4,FALSE))</f>
        <v xml:space="preserve"> - </v>
      </c>
      <c r="D79" s="47">
        <f>IFERROR(LARGE('Demandas Projetos'!$W:$W,Q79),"")</f>
        <v>3.4599999999999999E-13</v>
      </c>
      <c r="E79" s="48">
        <f>IFERROR(VLOOKUP($A79,'Demandas Projetos'!$B:$W,7,FALSE),"")</f>
        <v>0</v>
      </c>
      <c r="F79" s="49">
        <f>IFERROR(VLOOKUP($A79,'Demandas Projetos'!$B:$W,8,FALSE),"")</f>
        <v>0</v>
      </c>
      <c r="G79" s="68" t="s">
        <v>6</v>
      </c>
      <c r="H79" s="45"/>
      <c r="I79" s="2"/>
      <c r="J79" s="2"/>
      <c r="K79" s="2"/>
      <c r="L79" s="2"/>
      <c r="M79" s="2"/>
      <c r="N79" s="2"/>
      <c r="O79" s="2"/>
      <c r="P79" s="13">
        <f>VLOOKUP(D79,'Demandas Projetos'!$A:$W,22,FALSE)</f>
        <v>0</v>
      </c>
      <c r="Q79" s="13">
        <f t="shared" si="3"/>
        <v>76</v>
      </c>
      <c r="R79" s="2"/>
      <c r="S79" s="2"/>
      <c r="T79" s="2"/>
      <c r="U79" s="2"/>
      <c r="V79" s="2"/>
    </row>
    <row r="80" spans="1:22" ht="80.099999999999994" customHeight="1" x14ac:dyDescent="0.2">
      <c r="A80" s="12">
        <f>VLOOKUP('Pontuação - Priorização'!D80,'Demandas Projetos'!$A$6:$E$397,2,FALSE)</f>
        <v>340</v>
      </c>
      <c r="B80" s="45">
        <f t="shared" si="2"/>
        <v>77</v>
      </c>
      <c r="C80" s="46" t="str">
        <f>CONCATENATE(VLOOKUP(D80,'Demandas Projetos'!$A:$C,3,FALSE)," - ",VLOOKUP(D80,'Demandas Projetos'!$A:$D,4,FALSE))</f>
        <v xml:space="preserve"> - </v>
      </c>
      <c r="D80" s="47">
        <f>IFERROR(LARGE('Demandas Projetos'!$W:$W,Q80),"")</f>
        <v>3.4499999999999999E-13</v>
      </c>
      <c r="E80" s="48">
        <f>IFERROR(VLOOKUP($A80,'Demandas Projetos'!$B:$W,7,FALSE),"")</f>
        <v>0</v>
      </c>
      <c r="F80" s="49">
        <f>IFERROR(VLOOKUP($A80,'Demandas Projetos'!$B:$W,8,FALSE),"")</f>
        <v>0</v>
      </c>
      <c r="G80" s="68" t="s">
        <v>6</v>
      </c>
      <c r="H80" s="45"/>
      <c r="I80" s="2"/>
      <c r="J80" s="2"/>
      <c r="K80" s="2"/>
      <c r="L80" s="2"/>
      <c r="M80" s="2"/>
      <c r="N80" s="2"/>
      <c r="O80" s="2"/>
      <c r="P80" s="13">
        <f>VLOOKUP(D80,'Demandas Projetos'!$A:$W,22,FALSE)</f>
        <v>0</v>
      </c>
      <c r="Q80" s="13">
        <f t="shared" si="3"/>
        <v>77</v>
      </c>
      <c r="R80" s="2"/>
      <c r="S80" s="2"/>
      <c r="T80" s="2"/>
      <c r="U80" s="2"/>
      <c r="V80" s="2"/>
    </row>
    <row r="81" spans="1:22" ht="80.099999999999994" customHeight="1" x14ac:dyDescent="0.2">
      <c r="A81" s="12">
        <f>VLOOKUP('Pontuação - Priorização'!D81,'Demandas Projetos'!$A$6:$E$397,2,FALSE)</f>
        <v>339</v>
      </c>
      <c r="B81" s="45">
        <f t="shared" si="2"/>
        <v>78</v>
      </c>
      <c r="C81" s="46" t="str">
        <f>CONCATENATE(VLOOKUP(D81,'Demandas Projetos'!$A:$C,3,FALSE)," - ",VLOOKUP(D81,'Demandas Projetos'!$A:$D,4,FALSE))</f>
        <v xml:space="preserve"> - </v>
      </c>
      <c r="D81" s="47">
        <f>IFERROR(LARGE('Demandas Projetos'!$W:$W,Q81),"")</f>
        <v>3.44E-13</v>
      </c>
      <c r="E81" s="48">
        <f>IFERROR(VLOOKUP($A81,'Demandas Projetos'!$B:$W,7,FALSE),"")</f>
        <v>0</v>
      </c>
      <c r="F81" s="49">
        <f>IFERROR(VLOOKUP($A81,'Demandas Projetos'!$B:$W,8,FALSE),"")</f>
        <v>0</v>
      </c>
      <c r="G81" s="68" t="s">
        <v>6</v>
      </c>
      <c r="H81" s="45"/>
      <c r="I81" s="2"/>
      <c r="J81" s="2"/>
      <c r="K81" s="2"/>
      <c r="L81" s="2"/>
      <c r="M81" s="2"/>
      <c r="N81" s="2"/>
      <c r="O81" s="2"/>
      <c r="P81" s="13">
        <f>VLOOKUP(D81,'Demandas Projetos'!$A:$W,22,FALSE)</f>
        <v>0</v>
      </c>
      <c r="Q81" s="13">
        <f t="shared" si="3"/>
        <v>78</v>
      </c>
      <c r="R81" s="2"/>
      <c r="S81" s="2"/>
      <c r="T81" s="2"/>
      <c r="U81" s="2"/>
      <c r="V81" s="2"/>
    </row>
    <row r="82" spans="1:22" ht="80.099999999999994" customHeight="1" x14ac:dyDescent="0.2">
      <c r="A82" s="12">
        <f>VLOOKUP('Pontuação - Priorização'!D82,'Demandas Projetos'!$A$6:$E$397,2,FALSE)</f>
        <v>338</v>
      </c>
      <c r="B82" s="45">
        <f t="shared" si="2"/>
        <v>79</v>
      </c>
      <c r="C82" s="46" t="str">
        <f>CONCATENATE(VLOOKUP(D82,'Demandas Projetos'!$A:$C,3,FALSE)," - ",VLOOKUP(D82,'Demandas Projetos'!$A:$D,4,FALSE))</f>
        <v xml:space="preserve"> - </v>
      </c>
      <c r="D82" s="47">
        <f>IFERROR(LARGE('Demandas Projetos'!$W:$W,Q82),"")</f>
        <v>3.43E-13</v>
      </c>
      <c r="E82" s="48">
        <f>IFERROR(VLOOKUP($A82,'Demandas Projetos'!$B:$W,7,FALSE),"")</f>
        <v>0</v>
      </c>
      <c r="F82" s="49">
        <f>IFERROR(VLOOKUP($A82,'Demandas Projetos'!$B:$W,8,FALSE),"")</f>
        <v>0</v>
      </c>
      <c r="G82" s="68" t="s">
        <v>6</v>
      </c>
      <c r="H82" s="45"/>
      <c r="I82" s="2"/>
      <c r="J82" s="2"/>
      <c r="K82" s="2"/>
      <c r="L82" s="2"/>
      <c r="M82" s="2"/>
      <c r="N82" s="2"/>
      <c r="O82" s="2"/>
      <c r="P82" s="13">
        <f>VLOOKUP(D82,'Demandas Projetos'!$A:$W,22,FALSE)</f>
        <v>0</v>
      </c>
      <c r="Q82" s="13">
        <f t="shared" si="3"/>
        <v>79</v>
      </c>
      <c r="R82" s="2"/>
      <c r="S82" s="2"/>
      <c r="T82" s="2"/>
      <c r="U82" s="2"/>
      <c r="V82" s="2"/>
    </row>
    <row r="83" spans="1:22" ht="80.099999999999994" customHeight="1" x14ac:dyDescent="0.2">
      <c r="A83" s="12">
        <f>VLOOKUP('Pontuação - Priorização'!D83,'Demandas Projetos'!$A$6:$E$397,2,FALSE)</f>
        <v>337</v>
      </c>
      <c r="B83" s="45">
        <f t="shared" si="2"/>
        <v>80</v>
      </c>
      <c r="C83" s="46" t="str">
        <f>CONCATENATE(VLOOKUP(D83,'Demandas Projetos'!$A:$C,3,FALSE)," - ",VLOOKUP(D83,'Demandas Projetos'!$A:$D,4,FALSE))</f>
        <v xml:space="preserve"> - </v>
      </c>
      <c r="D83" s="47">
        <f>IFERROR(LARGE('Demandas Projetos'!$W:$W,Q83),"")</f>
        <v>3.4200000000000001E-13</v>
      </c>
      <c r="E83" s="48">
        <f>IFERROR(VLOOKUP($A83,'Demandas Projetos'!$B:$W,7,FALSE),"")</f>
        <v>0</v>
      </c>
      <c r="F83" s="49">
        <f>IFERROR(VLOOKUP($A83,'Demandas Projetos'!$B:$W,8,FALSE),"")</f>
        <v>0</v>
      </c>
      <c r="G83" s="68" t="s">
        <v>6</v>
      </c>
      <c r="H83" s="45"/>
      <c r="I83" s="2"/>
      <c r="J83" s="2"/>
      <c r="K83" s="2"/>
      <c r="L83" s="2"/>
      <c r="M83" s="2"/>
      <c r="N83" s="2"/>
      <c r="O83" s="2"/>
      <c r="P83" s="13">
        <f>VLOOKUP(D83,'Demandas Projetos'!$A:$W,22,FALSE)</f>
        <v>0</v>
      </c>
      <c r="Q83" s="13">
        <f t="shared" si="3"/>
        <v>80</v>
      </c>
      <c r="R83" s="2"/>
      <c r="S83" s="2"/>
      <c r="T83" s="2"/>
      <c r="U83" s="2"/>
      <c r="V83" s="2"/>
    </row>
    <row r="84" spans="1:22" ht="80.099999999999994" customHeight="1" x14ac:dyDescent="0.2">
      <c r="A84" s="12">
        <f>VLOOKUP('Pontuação - Priorização'!D84,'Demandas Projetos'!$A$6:$E$397,2,FALSE)</f>
        <v>336</v>
      </c>
      <c r="B84" s="45">
        <f t="shared" si="2"/>
        <v>81</v>
      </c>
      <c r="C84" s="46" t="str">
        <f>CONCATENATE(VLOOKUP(D84,'Demandas Projetos'!$A:$C,3,FALSE)," - ",VLOOKUP(D84,'Demandas Projetos'!$A:$D,4,FALSE))</f>
        <v xml:space="preserve"> - </v>
      </c>
      <c r="D84" s="47">
        <f>IFERROR(LARGE('Demandas Projetos'!$W:$W,Q84),"")</f>
        <v>3.4100000000000001E-13</v>
      </c>
      <c r="E84" s="48">
        <f>IFERROR(VLOOKUP($A84,'Demandas Projetos'!$B:$W,7,FALSE),"")</f>
        <v>0</v>
      </c>
      <c r="F84" s="49">
        <f>IFERROR(VLOOKUP($A84,'Demandas Projetos'!$B:$W,8,FALSE),"")</f>
        <v>0</v>
      </c>
      <c r="G84" s="68" t="s">
        <v>6</v>
      </c>
      <c r="H84" s="45"/>
      <c r="I84" s="2"/>
      <c r="J84" s="2"/>
      <c r="K84" s="2"/>
      <c r="L84" s="2"/>
      <c r="M84" s="2"/>
      <c r="N84" s="2"/>
      <c r="O84" s="2"/>
      <c r="P84" s="13">
        <f>VLOOKUP(D84,'Demandas Projetos'!$A:$W,22,FALSE)</f>
        <v>0</v>
      </c>
      <c r="Q84" s="13">
        <f t="shared" si="3"/>
        <v>81</v>
      </c>
      <c r="R84" s="2"/>
      <c r="S84" s="2"/>
      <c r="T84" s="2"/>
      <c r="U84" s="2"/>
      <c r="V84" s="2"/>
    </row>
    <row r="85" spans="1:22" ht="80.099999999999994" customHeight="1" x14ac:dyDescent="0.2">
      <c r="A85" s="12">
        <f>VLOOKUP('Pontuação - Priorização'!D85,'Demandas Projetos'!$A$6:$E$397,2,FALSE)</f>
        <v>335</v>
      </c>
      <c r="B85" s="45">
        <f t="shared" si="2"/>
        <v>82</v>
      </c>
      <c r="C85" s="46" t="str">
        <f>CONCATENATE(VLOOKUP(D85,'Demandas Projetos'!$A:$C,3,FALSE)," - ",VLOOKUP(D85,'Demandas Projetos'!$A:$D,4,FALSE))</f>
        <v xml:space="preserve"> - </v>
      </c>
      <c r="D85" s="47">
        <f>IFERROR(LARGE('Demandas Projetos'!$W:$W,Q85),"")</f>
        <v>3.4000000000000002E-13</v>
      </c>
      <c r="E85" s="48">
        <f>IFERROR(VLOOKUP($A85,'Demandas Projetos'!$B:$W,7,FALSE),"")</f>
        <v>0</v>
      </c>
      <c r="F85" s="49">
        <f>IFERROR(VLOOKUP($A85,'Demandas Projetos'!$B:$W,8,FALSE),"")</f>
        <v>0</v>
      </c>
      <c r="G85" s="68" t="s">
        <v>6</v>
      </c>
      <c r="H85" s="45"/>
      <c r="I85" s="2"/>
      <c r="J85" s="2"/>
      <c r="K85" s="2"/>
      <c r="L85" s="2"/>
      <c r="M85" s="2"/>
      <c r="N85" s="2"/>
      <c r="O85" s="2"/>
      <c r="P85" s="13">
        <f>VLOOKUP(D85,'Demandas Projetos'!$A:$W,22,FALSE)</f>
        <v>0</v>
      </c>
      <c r="Q85" s="13">
        <f t="shared" si="3"/>
        <v>82</v>
      </c>
      <c r="R85" s="2"/>
      <c r="S85" s="2"/>
      <c r="T85" s="2"/>
      <c r="U85" s="2"/>
      <c r="V85" s="2"/>
    </row>
    <row r="86" spans="1:22" ht="80.099999999999994" customHeight="1" x14ac:dyDescent="0.2">
      <c r="A86" s="12">
        <f>VLOOKUP('Pontuação - Priorização'!D86,'Demandas Projetos'!$A$6:$E$397,2,FALSE)</f>
        <v>334</v>
      </c>
      <c r="B86" s="45">
        <f t="shared" si="2"/>
        <v>83</v>
      </c>
      <c r="C86" s="46" t="str">
        <f>CONCATENATE(VLOOKUP(D86,'Demandas Projetos'!$A:$C,3,FALSE)," - ",VLOOKUP(D86,'Demandas Projetos'!$A:$D,4,FALSE))</f>
        <v xml:space="preserve"> - </v>
      </c>
      <c r="D86" s="47">
        <f>IFERROR(LARGE('Demandas Projetos'!$W:$W,Q86),"")</f>
        <v>3.3900000000000002E-13</v>
      </c>
      <c r="E86" s="48">
        <f>IFERROR(VLOOKUP($A86,'Demandas Projetos'!$B:$W,7,FALSE),"")</f>
        <v>0</v>
      </c>
      <c r="F86" s="49">
        <f>IFERROR(VLOOKUP($A86,'Demandas Projetos'!$B:$W,8,FALSE),"")</f>
        <v>0</v>
      </c>
      <c r="G86" s="68" t="s">
        <v>6</v>
      </c>
      <c r="H86" s="45"/>
      <c r="I86" s="2"/>
      <c r="J86" s="2"/>
      <c r="K86" s="2"/>
      <c r="L86" s="2"/>
      <c r="M86" s="2"/>
      <c r="N86" s="2"/>
      <c r="O86" s="2"/>
      <c r="P86" s="13">
        <f>VLOOKUP(D86,'Demandas Projetos'!$A:$W,22,FALSE)</f>
        <v>0</v>
      </c>
      <c r="Q86" s="13">
        <f t="shared" si="3"/>
        <v>83</v>
      </c>
      <c r="R86" s="2"/>
      <c r="S86" s="2"/>
      <c r="T86" s="2"/>
      <c r="U86" s="2"/>
      <c r="V86" s="2"/>
    </row>
    <row r="87" spans="1:22" ht="80.099999999999994" customHeight="1" x14ac:dyDescent="0.2">
      <c r="A87" s="12">
        <f>VLOOKUP('Pontuação - Priorização'!D87,'Demandas Projetos'!$A$6:$E$397,2,FALSE)</f>
        <v>333</v>
      </c>
      <c r="B87" s="45">
        <f t="shared" si="2"/>
        <v>84</v>
      </c>
      <c r="C87" s="46" t="str">
        <f>CONCATENATE(VLOOKUP(D87,'Demandas Projetos'!$A:$C,3,FALSE)," - ",VLOOKUP(D87,'Demandas Projetos'!$A:$D,4,FALSE))</f>
        <v xml:space="preserve"> - </v>
      </c>
      <c r="D87" s="47">
        <f>IFERROR(LARGE('Demandas Projetos'!$W:$W,Q87),"")</f>
        <v>3.3800000000000002E-13</v>
      </c>
      <c r="E87" s="48">
        <f>IFERROR(VLOOKUP($A87,'Demandas Projetos'!$B:$W,7,FALSE),"")</f>
        <v>0</v>
      </c>
      <c r="F87" s="49">
        <f>IFERROR(VLOOKUP($A87,'Demandas Projetos'!$B:$W,8,FALSE),"")</f>
        <v>0</v>
      </c>
      <c r="G87" s="68" t="s">
        <v>6</v>
      </c>
      <c r="H87" s="45"/>
      <c r="I87" s="2"/>
      <c r="J87" s="2"/>
      <c r="K87" s="2"/>
      <c r="L87" s="2"/>
      <c r="M87" s="2"/>
      <c r="N87" s="2"/>
      <c r="O87" s="2"/>
      <c r="P87" s="13">
        <f>VLOOKUP(D87,'Demandas Projetos'!$A:$W,22,FALSE)</f>
        <v>0</v>
      </c>
      <c r="Q87" s="13">
        <f t="shared" si="3"/>
        <v>84</v>
      </c>
      <c r="R87" s="2"/>
      <c r="S87" s="2"/>
      <c r="T87" s="2"/>
      <c r="U87" s="2"/>
      <c r="V87" s="2"/>
    </row>
    <row r="88" spans="1:22" ht="80.099999999999994" customHeight="1" x14ac:dyDescent="0.2">
      <c r="A88" s="12">
        <f>VLOOKUP('Pontuação - Priorização'!D88,'Demandas Projetos'!$A$6:$E$397,2,FALSE)</f>
        <v>332</v>
      </c>
      <c r="B88" s="45">
        <f t="shared" si="2"/>
        <v>85</v>
      </c>
      <c r="C88" s="46" t="str">
        <f>CONCATENATE(VLOOKUP(D88,'Demandas Projetos'!$A:$C,3,FALSE)," - ",VLOOKUP(D88,'Demandas Projetos'!$A:$D,4,FALSE))</f>
        <v xml:space="preserve"> - </v>
      </c>
      <c r="D88" s="47">
        <f>IFERROR(LARGE('Demandas Projetos'!$W:$W,Q88),"")</f>
        <v>3.3699999999999998E-13</v>
      </c>
      <c r="E88" s="48">
        <f>IFERROR(VLOOKUP($A88,'Demandas Projetos'!$B:$W,7,FALSE),"")</f>
        <v>0</v>
      </c>
      <c r="F88" s="49">
        <f>IFERROR(VLOOKUP($A88,'Demandas Projetos'!$B:$W,8,FALSE),"")</f>
        <v>0</v>
      </c>
      <c r="G88" s="68" t="s">
        <v>6</v>
      </c>
      <c r="H88" s="45"/>
      <c r="I88" s="2"/>
      <c r="J88" s="2"/>
      <c r="K88" s="2"/>
      <c r="L88" s="2"/>
      <c r="M88" s="2"/>
      <c r="N88" s="2"/>
      <c r="O88" s="2"/>
      <c r="P88" s="13">
        <f>VLOOKUP(D88,'Demandas Projetos'!$A:$W,22,FALSE)</f>
        <v>0</v>
      </c>
      <c r="Q88" s="13">
        <f t="shared" si="3"/>
        <v>85</v>
      </c>
      <c r="R88" s="2"/>
      <c r="S88" s="2"/>
      <c r="T88" s="2"/>
      <c r="U88" s="2"/>
      <c r="V88" s="2"/>
    </row>
    <row r="89" spans="1:22" ht="80.099999999999994" customHeight="1" x14ac:dyDescent="0.2">
      <c r="A89" s="12">
        <f>VLOOKUP('Pontuação - Priorização'!D89,'Demandas Projetos'!$A$6:$E$397,2,FALSE)</f>
        <v>331</v>
      </c>
      <c r="B89" s="45">
        <f t="shared" si="2"/>
        <v>86</v>
      </c>
      <c r="C89" s="46" t="str">
        <f>CONCATENATE(VLOOKUP(D89,'Demandas Projetos'!$A:$C,3,FALSE)," - ",VLOOKUP(D89,'Demandas Projetos'!$A:$D,4,FALSE))</f>
        <v xml:space="preserve"> - </v>
      </c>
      <c r="D89" s="47">
        <f>IFERROR(LARGE('Demandas Projetos'!$W:$W,Q89),"")</f>
        <v>3.3599999999999998E-13</v>
      </c>
      <c r="E89" s="48">
        <f>IFERROR(VLOOKUP($A89,'Demandas Projetos'!$B:$W,7,FALSE),"")</f>
        <v>0</v>
      </c>
      <c r="F89" s="49">
        <f>IFERROR(VLOOKUP($A89,'Demandas Projetos'!$B:$W,8,FALSE),"")</f>
        <v>0</v>
      </c>
      <c r="G89" s="68" t="s">
        <v>6</v>
      </c>
      <c r="H89" s="45"/>
      <c r="I89" s="2"/>
      <c r="J89" s="2"/>
      <c r="K89" s="2"/>
      <c r="L89" s="2"/>
      <c r="M89" s="2"/>
      <c r="N89" s="2"/>
      <c r="O89" s="2"/>
      <c r="P89" s="13">
        <f>VLOOKUP(D89,'Demandas Projetos'!$A:$W,22,FALSE)</f>
        <v>0</v>
      </c>
      <c r="Q89" s="13">
        <f t="shared" si="3"/>
        <v>86</v>
      </c>
      <c r="R89" s="2"/>
      <c r="S89" s="2"/>
      <c r="T89" s="2"/>
      <c r="U89" s="2"/>
      <c r="V89" s="2"/>
    </row>
    <row r="90" spans="1:22" ht="80.099999999999994" customHeight="1" x14ac:dyDescent="0.2">
      <c r="A90" s="12">
        <f>VLOOKUP('Pontuação - Priorização'!D90,'Demandas Projetos'!$A$6:$E$397,2,FALSE)</f>
        <v>330</v>
      </c>
      <c r="B90" s="45">
        <f t="shared" si="2"/>
        <v>87</v>
      </c>
      <c r="C90" s="46" t="str">
        <f>CONCATENATE(VLOOKUP(D90,'Demandas Projetos'!$A:$C,3,FALSE)," - ",VLOOKUP(D90,'Demandas Projetos'!$A:$D,4,FALSE))</f>
        <v xml:space="preserve"> - </v>
      </c>
      <c r="D90" s="47">
        <f>IFERROR(LARGE('Demandas Projetos'!$W:$W,Q90),"")</f>
        <v>3.3499999999999999E-13</v>
      </c>
      <c r="E90" s="48">
        <f>IFERROR(VLOOKUP($A90,'Demandas Projetos'!$B:$W,7,FALSE),"")</f>
        <v>0</v>
      </c>
      <c r="F90" s="49">
        <f>IFERROR(VLOOKUP($A90,'Demandas Projetos'!$B:$W,8,FALSE),"")</f>
        <v>0</v>
      </c>
      <c r="G90" s="68" t="s">
        <v>6</v>
      </c>
      <c r="H90" s="45"/>
      <c r="I90" s="2"/>
      <c r="J90" s="2"/>
      <c r="K90" s="2"/>
      <c r="L90" s="2"/>
      <c r="M90" s="2"/>
      <c r="N90" s="2"/>
      <c r="O90" s="2"/>
      <c r="P90" s="13">
        <f>VLOOKUP(D90,'Demandas Projetos'!$A:$W,22,FALSE)</f>
        <v>0</v>
      </c>
      <c r="Q90" s="13">
        <f t="shared" si="3"/>
        <v>87</v>
      </c>
      <c r="R90" s="2"/>
      <c r="S90" s="2"/>
      <c r="T90" s="2"/>
      <c r="U90" s="2"/>
      <c r="V90" s="2"/>
    </row>
    <row r="91" spans="1:22" ht="80.099999999999994" customHeight="1" x14ac:dyDescent="0.2">
      <c r="A91" s="12">
        <f>VLOOKUP('Pontuação - Priorização'!D91,'Demandas Projetos'!$A$6:$E$397,2,FALSE)</f>
        <v>329</v>
      </c>
      <c r="B91" s="45">
        <f t="shared" si="2"/>
        <v>88</v>
      </c>
      <c r="C91" s="46" t="str">
        <f>CONCATENATE(VLOOKUP(D91,'Demandas Projetos'!$A:$C,3,FALSE)," - ",VLOOKUP(D91,'Demandas Projetos'!$A:$D,4,FALSE))</f>
        <v xml:space="preserve"> - </v>
      </c>
      <c r="D91" s="47">
        <f>IFERROR(LARGE('Demandas Projetos'!$W:$W,Q91),"")</f>
        <v>3.3399999999999999E-13</v>
      </c>
      <c r="E91" s="48">
        <f>IFERROR(VLOOKUP($A91,'Demandas Projetos'!$B:$W,7,FALSE),"")</f>
        <v>0</v>
      </c>
      <c r="F91" s="49">
        <f>IFERROR(VLOOKUP($A91,'Demandas Projetos'!$B:$W,8,FALSE),"")</f>
        <v>0</v>
      </c>
      <c r="G91" s="68" t="s">
        <v>6</v>
      </c>
      <c r="H91" s="45"/>
      <c r="I91" s="2"/>
      <c r="J91" s="2"/>
      <c r="K91" s="2"/>
      <c r="L91" s="2"/>
      <c r="M91" s="2"/>
      <c r="N91" s="2"/>
      <c r="O91" s="2"/>
      <c r="P91" s="13">
        <f>VLOOKUP(D91,'Demandas Projetos'!$A:$W,22,FALSE)</f>
        <v>0</v>
      </c>
      <c r="Q91" s="13">
        <f t="shared" si="3"/>
        <v>88</v>
      </c>
      <c r="R91" s="2"/>
      <c r="S91" s="2"/>
      <c r="T91" s="2"/>
      <c r="U91" s="2"/>
      <c r="V91" s="2"/>
    </row>
    <row r="92" spans="1:22" ht="80.099999999999994" customHeight="1" x14ac:dyDescent="0.2">
      <c r="A92" s="12">
        <f>VLOOKUP('Pontuação - Priorização'!D92,'Demandas Projetos'!$A$6:$E$397,2,FALSE)</f>
        <v>328</v>
      </c>
      <c r="B92" s="45">
        <f t="shared" si="2"/>
        <v>89</v>
      </c>
      <c r="C92" s="46" t="str">
        <f>CONCATENATE(VLOOKUP(D92,'Demandas Projetos'!$A:$C,3,FALSE)," - ",VLOOKUP(D92,'Demandas Projetos'!$A:$D,4,FALSE))</f>
        <v xml:space="preserve"> - </v>
      </c>
      <c r="D92" s="47">
        <f>IFERROR(LARGE('Demandas Projetos'!$W:$W,Q92),"")</f>
        <v>3.3299999999999999E-13</v>
      </c>
      <c r="E92" s="48">
        <f>IFERROR(VLOOKUP($A92,'Demandas Projetos'!$B:$W,7,FALSE),"")</f>
        <v>0</v>
      </c>
      <c r="F92" s="49">
        <f>IFERROR(VLOOKUP($A92,'Demandas Projetos'!$B:$W,8,FALSE),"")</f>
        <v>0</v>
      </c>
      <c r="G92" s="68" t="s">
        <v>6</v>
      </c>
      <c r="H92" s="45"/>
      <c r="I92" s="2"/>
      <c r="J92" s="2"/>
      <c r="K92" s="2"/>
      <c r="L92" s="2"/>
      <c r="M92" s="2"/>
      <c r="N92" s="2"/>
      <c r="O92" s="2"/>
      <c r="P92" s="13">
        <f>VLOOKUP(D92,'Demandas Projetos'!$A:$W,22,FALSE)</f>
        <v>0</v>
      </c>
      <c r="Q92" s="13">
        <f t="shared" si="3"/>
        <v>89</v>
      </c>
      <c r="R92" s="2"/>
      <c r="S92" s="2"/>
      <c r="T92" s="2"/>
      <c r="U92" s="2"/>
      <c r="V92" s="2"/>
    </row>
    <row r="93" spans="1:22" ht="80.099999999999994" customHeight="1" x14ac:dyDescent="0.2">
      <c r="A93" s="12">
        <f>VLOOKUP('Pontuação - Priorização'!D93,'Demandas Projetos'!$A$6:$E$397,2,FALSE)</f>
        <v>327</v>
      </c>
      <c r="B93" s="45">
        <f t="shared" si="2"/>
        <v>90</v>
      </c>
      <c r="C93" s="46" t="str">
        <f>CONCATENATE(VLOOKUP(D93,'Demandas Projetos'!$A:$C,3,FALSE)," - ",VLOOKUP(D93,'Demandas Projetos'!$A:$D,4,FALSE))</f>
        <v xml:space="preserve"> - </v>
      </c>
      <c r="D93" s="47">
        <f>IFERROR(LARGE('Demandas Projetos'!$W:$W,Q93),"")</f>
        <v>3.32E-13</v>
      </c>
      <c r="E93" s="48">
        <f>IFERROR(VLOOKUP($A93,'Demandas Projetos'!$B:$W,7,FALSE),"")</f>
        <v>0</v>
      </c>
      <c r="F93" s="49">
        <f>IFERROR(VLOOKUP($A93,'Demandas Projetos'!$B:$W,8,FALSE),"")</f>
        <v>0</v>
      </c>
      <c r="G93" s="68" t="s">
        <v>6</v>
      </c>
      <c r="H93" s="45"/>
      <c r="I93" s="2"/>
      <c r="J93" s="2"/>
      <c r="K93" s="2"/>
      <c r="L93" s="2"/>
      <c r="M93" s="2"/>
      <c r="N93" s="2"/>
      <c r="O93" s="2"/>
      <c r="P93" s="13">
        <f>VLOOKUP(D93,'Demandas Projetos'!$A:$W,22,FALSE)</f>
        <v>0</v>
      </c>
      <c r="Q93" s="13">
        <f t="shared" si="3"/>
        <v>90</v>
      </c>
      <c r="R93" s="2"/>
      <c r="S93" s="2"/>
      <c r="T93" s="2"/>
      <c r="U93" s="2"/>
      <c r="V93" s="2"/>
    </row>
    <row r="94" spans="1:22" ht="80.099999999999994" customHeight="1" x14ac:dyDescent="0.2">
      <c r="A94" s="12">
        <f>VLOOKUP('Pontuação - Priorização'!D94,'Demandas Projetos'!$A$6:$E$397,2,FALSE)</f>
        <v>326</v>
      </c>
      <c r="B94" s="45">
        <f t="shared" si="2"/>
        <v>91</v>
      </c>
      <c r="C94" s="46" t="str">
        <f>CONCATENATE(VLOOKUP(D94,'Demandas Projetos'!$A:$C,3,FALSE)," - ",VLOOKUP(D94,'Demandas Projetos'!$A:$D,4,FALSE))</f>
        <v xml:space="preserve"> - </v>
      </c>
      <c r="D94" s="47">
        <f>IFERROR(LARGE('Demandas Projetos'!$W:$W,Q94),"")</f>
        <v>3.31E-13</v>
      </c>
      <c r="E94" s="48">
        <f>IFERROR(VLOOKUP($A94,'Demandas Projetos'!$B:$W,7,FALSE),"")</f>
        <v>0</v>
      </c>
      <c r="F94" s="49">
        <f>IFERROR(VLOOKUP($A94,'Demandas Projetos'!$B:$W,8,FALSE),"")</f>
        <v>0</v>
      </c>
      <c r="G94" s="68" t="s">
        <v>6</v>
      </c>
      <c r="H94" s="45"/>
      <c r="I94" s="2"/>
      <c r="J94" s="2"/>
      <c r="K94" s="2"/>
      <c r="L94" s="2"/>
      <c r="M94" s="2"/>
      <c r="N94" s="2"/>
      <c r="O94" s="2"/>
      <c r="P94" s="13">
        <f>VLOOKUP(D94,'Demandas Projetos'!$A:$W,22,FALSE)</f>
        <v>0</v>
      </c>
      <c r="Q94" s="13">
        <f t="shared" si="3"/>
        <v>91</v>
      </c>
      <c r="R94" s="2"/>
      <c r="S94" s="2"/>
      <c r="T94" s="2"/>
      <c r="U94" s="2"/>
      <c r="V94" s="2"/>
    </row>
    <row r="95" spans="1:22" ht="80.099999999999994" customHeight="1" x14ac:dyDescent="0.2">
      <c r="A95" s="12">
        <f>VLOOKUP('Pontuação - Priorização'!D95,'Demandas Projetos'!$A$6:$E$397,2,FALSE)</f>
        <v>325</v>
      </c>
      <c r="B95" s="45">
        <f t="shared" si="2"/>
        <v>92</v>
      </c>
      <c r="C95" s="46" t="str">
        <f>CONCATENATE(VLOOKUP(D95,'Demandas Projetos'!$A:$C,3,FALSE)," - ",VLOOKUP(D95,'Demandas Projetos'!$A:$D,4,FALSE))</f>
        <v xml:space="preserve"> - </v>
      </c>
      <c r="D95" s="47">
        <f>IFERROR(LARGE('Demandas Projetos'!$W:$W,Q95),"")</f>
        <v>3.3000000000000001E-13</v>
      </c>
      <c r="E95" s="48">
        <f>IFERROR(VLOOKUP($A95,'Demandas Projetos'!$B:$W,7,FALSE),"")</f>
        <v>0</v>
      </c>
      <c r="F95" s="49">
        <f>IFERROR(VLOOKUP($A95,'Demandas Projetos'!$B:$W,8,FALSE),"")</f>
        <v>0</v>
      </c>
      <c r="G95" s="68" t="s">
        <v>6</v>
      </c>
      <c r="H95" s="45"/>
      <c r="I95" s="2"/>
      <c r="J95" s="2"/>
      <c r="K95" s="2"/>
      <c r="L95" s="2"/>
      <c r="M95" s="2"/>
      <c r="N95" s="2"/>
      <c r="O95" s="2"/>
      <c r="P95" s="13">
        <f>VLOOKUP(D95,'Demandas Projetos'!$A:$W,22,FALSE)</f>
        <v>0</v>
      </c>
      <c r="Q95" s="13">
        <f t="shared" si="3"/>
        <v>92</v>
      </c>
      <c r="R95" s="2"/>
      <c r="S95" s="2"/>
      <c r="T95" s="2"/>
      <c r="U95" s="2"/>
      <c r="V95" s="2"/>
    </row>
    <row r="96" spans="1:22" ht="80.099999999999994" customHeight="1" x14ac:dyDescent="0.2">
      <c r="A96" s="12">
        <f>VLOOKUP('Pontuação - Priorização'!D96,'Demandas Projetos'!$A$6:$E$397,2,FALSE)</f>
        <v>324</v>
      </c>
      <c r="B96" s="45">
        <f t="shared" si="2"/>
        <v>93</v>
      </c>
      <c r="C96" s="46" t="str">
        <f>CONCATENATE(VLOOKUP(D96,'Demandas Projetos'!$A:$C,3,FALSE)," - ",VLOOKUP(D96,'Demandas Projetos'!$A:$D,4,FALSE))</f>
        <v xml:space="preserve"> - </v>
      </c>
      <c r="D96" s="47">
        <f>IFERROR(LARGE('Demandas Projetos'!$W:$W,Q96),"")</f>
        <v>3.2900000000000001E-13</v>
      </c>
      <c r="E96" s="48">
        <f>IFERROR(VLOOKUP($A96,'Demandas Projetos'!$B:$W,7,FALSE),"")</f>
        <v>0</v>
      </c>
      <c r="F96" s="49">
        <f>IFERROR(VLOOKUP($A96,'Demandas Projetos'!$B:$W,8,FALSE),"")</f>
        <v>0</v>
      </c>
      <c r="G96" s="68" t="s">
        <v>6</v>
      </c>
      <c r="H96" s="45"/>
      <c r="I96" s="2"/>
      <c r="J96" s="2"/>
      <c r="K96" s="2"/>
      <c r="L96" s="2"/>
      <c r="M96" s="2"/>
      <c r="N96" s="2"/>
      <c r="O96" s="2"/>
      <c r="P96" s="13">
        <f>VLOOKUP(D96,'Demandas Projetos'!$A:$W,22,FALSE)</f>
        <v>0</v>
      </c>
      <c r="Q96" s="13">
        <f t="shared" si="3"/>
        <v>93</v>
      </c>
      <c r="R96" s="2"/>
      <c r="S96" s="2"/>
      <c r="T96" s="2"/>
      <c r="U96" s="2"/>
      <c r="V96" s="2"/>
    </row>
    <row r="97" spans="1:22" ht="80.099999999999994" customHeight="1" x14ac:dyDescent="0.2">
      <c r="A97" s="12">
        <f>VLOOKUP('Pontuação - Priorização'!D97,'Demandas Projetos'!$A$6:$E$397,2,FALSE)</f>
        <v>323</v>
      </c>
      <c r="B97" s="45">
        <f t="shared" si="2"/>
        <v>94</v>
      </c>
      <c r="C97" s="46" t="str">
        <f>CONCATENATE(VLOOKUP(D97,'Demandas Projetos'!$A:$C,3,FALSE)," - ",VLOOKUP(D97,'Demandas Projetos'!$A:$D,4,FALSE))</f>
        <v xml:space="preserve"> - </v>
      </c>
      <c r="D97" s="47">
        <f>IFERROR(LARGE('Demandas Projetos'!$W:$W,Q97),"")</f>
        <v>3.2800000000000002E-13</v>
      </c>
      <c r="E97" s="48">
        <f>IFERROR(VLOOKUP($A97,'Demandas Projetos'!$B:$W,7,FALSE),"")</f>
        <v>0</v>
      </c>
      <c r="F97" s="49">
        <f>IFERROR(VLOOKUP($A97,'Demandas Projetos'!$B:$W,8,FALSE),"")</f>
        <v>0</v>
      </c>
      <c r="G97" s="68" t="s">
        <v>6</v>
      </c>
      <c r="H97" s="45"/>
      <c r="I97" s="2"/>
      <c r="J97" s="2"/>
      <c r="K97" s="2"/>
      <c r="L97" s="2"/>
      <c r="M97" s="2"/>
      <c r="N97" s="2"/>
      <c r="O97" s="2"/>
      <c r="P97" s="13">
        <f>VLOOKUP(D97,'Demandas Projetos'!$A:$W,22,FALSE)</f>
        <v>0</v>
      </c>
      <c r="Q97" s="13">
        <f t="shared" si="3"/>
        <v>94</v>
      </c>
      <c r="R97" s="2"/>
      <c r="S97" s="2"/>
      <c r="T97" s="2"/>
      <c r="U97" s="2"/>
      <c r="V97" s="2"/>
    </row>
    <row r="98" spans="1:22" ht="80.099999999999994" customHeight="1" x14ac:dyDescent="0.2">
      <c r="A98" s="12">
        <f>VLOOKUP('Pontuação - Priorização'!D98,'Demandas Projetos'!$A$6:$E$397,2,FALSE)</f>
        <v>322</v>
      </c>
      <c r="B98" s="45">
        <f t="shared" si="2"/>
        <v>95</v>
      </c>
      <c r="C98" s="46" t="str">
        <f>CONCATENATE(VLOOKUP(D98,'Demandas Projetos'!$A:$C,3,FALSE)," - ",VLOOKUP(D98,'Demandas Projetos'!$A:$D,4,FALSE))</f>
        <v xml:space="preserve"> - </v>
      </c>
      <c r="D98" s="47">
        <f>IFERROR(LARGE('Demandas Projetos'!$W:$W,Q98),"")</f>
        <v>3.2700000000000002E-13</v>
      </c>
      <c r="E98" s="48">
        <f>IFERROR(VLOOKUP($A98,'Demandas Projetos'!$B:$W,7,FALSE),"")</f>
        <v>0</v>
      </c>
      <c r="F98" s="49">
        <f>IFERROR(VLOOKUP($A98,'Demandas Projetos'!$B:$W,8,FALSE),"")</f>
        <v>0</v>
      </c>
      <c r="G98" s="68" t="s">
        <v>6</v>
      </c>
      <c r="H98" s="45"/>
      <c r="I98" s="2"/>
      <c r="J98" s="2"/>
      <c r="K98" s="2"/>
      <c r="L98" s="2"/>
      <c r="M98" s="2"/>
      <c r="N98" s="2"/>
      <c r="O98" s="2"/>
      <c r="P98" s="13">
        <f>VLOOKUP(D98,'Demandas Projetos'!$A:$W,22,FALSE)</f>
        <v>0</v>
      </c>
      <c r="Q98" s="13">
        <f t="shared" si="3"/>
        <v>95</v>
      </c>
      <c r="R98" s="2"/>
      <c r="S98" s="2"/>
      <c r="T98" s="2"/>
      <c r="U98" s="2"/>
      <c r="V98" s="2"/>
    </row>
    <row r="99" spans="1:22" ht="80.099999999999994" customHeight="1" x14ac:dyDescent="0.2">
      <c r="A99" s="12">
        <f>VLOOKUP('Pontuação - Priorização'!D99,'Demandas Projetos'!$A$6:$E$397,2,FALSE)</f>
        <v>321</v>
      </c>
      <c r="B99" s="45">
        <f t="shared" si="2"/>
        <v>96</v>
      </c>
      <c r="C99" s="46" t="str">
        <f>CONCATENATE(VLOOKUP(D99,'Demandas Projetos'!$A:$C,3,FALSE)," - ",VLOOKUP(D99,'Demandas Projetos'!$A:$D,4,FALSE))</f>
        <v xml:space="preserve"> - </v>
      </c>
      <c r="D99" s="47">
        <f>IFERROR(LARGE('Demandas Projetos'!$W:$W,Q99),"")</f>
        <v>3.2600000000000002E-13</v>
      </c>
      <c r="E99" s="48">
        <f>IFERROR(VLOOKUP($A99,'Demandas Projetos'!$B:$W,7,FALSE),"")</f>
        <v>0</v>
      </c>
      <c r="F99" s="49">
        <f>IFERROR(VLOOKUP($A99,'Demandas Projetos'!$B:$W,8,FALSE),"")</f>
        <v>0</v>
      </c>
      <c r="G99" s="68" t="s">
        <v>6</v>
      </c>
      <c r="H99" s="45"/>
      <c r="I99" s="2"/>
      <c r="J99" s="2"/>
      <c r="K99" s="2"/>
      <c r="L99" s="2"/>
      <c r="M99" s="2"/>
      <c r="N99" s="2"/>
      <c r="O99" s="2"/>
      <c r="P99" s="13">
        <f>VLOOKUP(D99,'Demandas Projetos'!$A:$W,22,FALSE)</f>
        <v>0</v>
      </c>
      <c r="Q99" s="13">
        <f t="shared" si="3"/>
        <v>96</v>
      </c>
      <c r="R99" s="2"/>
      <c r="S99" s="2"/>
      <c r="T99" s="2"/>
      <c r="U99" s="2"/>
      <c r="V99" s="2"/>
    </row>
    <row r="100" spans="1:22" ht="80.099999999999994" customHeight="1" x14ac:dyDescent="0.2">
      <c r="A100" s="12">
        <f>VLOOKUP('Pontuação - Priorização'!D100,'Demandas Projetos'!$A$6:$E$397,2,FALSE)</f>
        <v>320</v>
      </c>
      <c r="B100" s="45">
        <f t="shared" si="2"/>
        <v>97</v>
      </c>
      <c r="C100" s="46" t="str">
        <f>CONCATENATE(VLOOKUP(D100,'Demandas Projetos'!$A:$C,3,FALSE)," - ",VLOOKUP(D100,'Demandas Projetos'!$A:$D,4,FALSE))</f>
        <v xml:space="preserve"> - </v>
      </c>
      <c r="D100" s="47">
        <f>IFERROR(LARGE('Demandas Projetos'!$W:$W,Q100),"")</f>
        <v>3.2499999999999998E-13</v>
      </c>
      <c r="E100" s="48">
        <f>IFERROR(VLOOKUP($A100,'Demandas Projetos'!$B:$W,7,FALSE),"")</f>
        <v>0</v>
      </c>
      <c r="F100" s="49">
        <f>IFERROR(VLOOKUP($A100,'Demandas Projetos'!$B:$W,8,FALSE),"")</f>
        <v>0</v>
      </c>
      <c r="G100" s="68" t="s">
        <v>6</v>
      </c>
      <c r="H100" s="45"/>
      <c r="I100" s="2"/>
      <c r="J100" s="2"/>
      <c r="K100" s="2"/>
      <c r="L100" s="2"/>
      <c r="M100" s="2"/>
      <c r="N100" s="2"/>
      <c r="O100" s="2"/>
      <c r="P100" s="13">
        <f>VLOOKUP(D100,'Demandas Projetos'!$A:$W,22,FALSE)</f>
        <v>0</v>
      </c>
      <c r="Q100" s="13">
        <f t="shared" si="3"/>
        <v>97</v>
      </c>
      <c r="R100" s="2"/>
      <c r="S100" s="2"/>
      <c r="T100" s="2"/>
      <c r="U100" s="2"/>
      <c r="V100" s="2"/>
    </row>
    <row r="101" spans="1:22" ht="80.099999999999994" customHeight="1" x14ac:dyDescent="0.2">
      <c r="A101" s="12">
        <f>VLOOKUP('Pontuação - Priorização'!D101,'Demandas Projetos'!$A$6:$E$397,2,FALSE)</f>
        <v>319</v>
      </c>
      <c r="B101" s="45">
        <f t="shared" si="2"/>
        <v>98</v>
      </c>
      <c r="C101" s="46" t="str">
        <f>CONCATENATE(VLOOKUP(D101,'Demandas Projetos'!$A:$C,3,FALSE)," - ",VLOOKUP(D101,'Demandas Projetos'!$A:$D,4,FALSE))</f>
        <v xml:space="preserve"> - </v>
      </c>
      <c r="D101" s="47">
        <f>IFERROR(LARGE('Demandas Projetos'!$W:$W,Q101),"")</f>
        <v>3.2399999999999998E-13</v>
      </c>
      <c r="E101" s="48">
        <f>IFERROR(VLOOKUP($A101,'Demandas Projetos'!$B:$W,7,FALSE),"")</f>
        <v>0</v>
      </c>
      <c r="F101" s="49">
        <f>IFERROR(VLOOKUP($A101,'Demandas Projetos'!$B:$W,8,FALSE),"")</f>
        <v>0</v>
      </c>
      <c r="G101" s="68" t="s">
        <v>6</v>
      </c>
      <c r="H101" s="45"/>
      <c r="I101" s="2"/>
      <c r="J101" s="2"/>
      <c r="K101" s="2"/>
      <c r="L101" s="2"/>
      <c r="M101" s="2"/>
      <c r="N101" s="2"/>
      <c r="O101" s="2"/>
      <c r="P101" s="13">
        <f>VLOOKUP(D101,'Demandas Projetos'!$A:$W,22,FALSE)</f>
        <v>0</v>
      </c>
      <c r="Q101" s="13">
        <f t="shared" si="3"/>
        <v>98</v>
      </c>
      <c r="R101" s="2"/>
      <c r="S101" s="2"/>
      <c r="T101" s="2"/>
      <c r="U101" s="2"/>
      <c r="V101" s="2"/>
    </row>
    <row r="102" spans="1:22" ht="80.099999999999994" customHeight="1" x14ac:dyDescent="0.2">
      <c r="A102" s="12">
        <f>VLOOKUP('Pontuação - Priorização'!D102,'Demandas Projetos'!$A$6:$E$397,2,FALSE)</f>
        <v>318</v>
      </c>
      <c r="B102" s="45">
        <f t="shared" si="2"/>
        <v>99</v>
      </c>
      <c r="C102" s="46" t="str">
        <f>CONCATENATE(VLOOKUP(D102,'Demandas Projetos'!$A:$C,3,FALSE)," - ",VLOOKUP(D102,'Demandas Projetos'!$A:$D,4,FALSE))</f>
        <v xml:space="preserve"> - </v>
      </c>
      <c r="D102" s="47">
        <f>IFERROR(LARGE('Demandas Projetos'!$W:$W,Q102),"")</f>
        <v>3.2299999999999999E-13</v>
      </c>
      <c r="E102" s="48">
        <f>IFERROR(VLOOKUP($A102,'Demandas Projetos'!$B:$W,7,FALSE),"")</f>
        <v>0</v>
      </c>
      <c r="F102" s="49">
        <f>IFERROR(VLOOKUP($A102,'Demandas Projetos'!$B:$W,8,FALSE),"")</f>
        <v>0</v>
      </c>
      <c r="G102" s="68" t="s">
        <v>6</v>
      </c>
      <c r="H102" s="45"/>
      <c r="I102" s="2"/>
      <c r="J102" s="2"/>
      <c r="K102" s="2"/>
      <c r="L102" s="2"/>
      <c r="M102" s="2"/>
      <c r="N102" s="2"/>
      <c r="O102" s="2"/>
      <c r="P102" s="13">
        <f>VLOOKUP(D102,'Demandas Projetos'!$A:$W,22,FALSE)</f>
        <v>0</v>
      </c>
      <c r="Q102" s="13">
        <f t="shared" si="3"/>
        <v>99</v>
      </c>
      <c r="R102" s="2"/>
      <c r="S102" s="2"/>
      <c r="T102" s="2"/>
      <c r="U102" s="2"/>
      <c r="V102" s="2"/>
    </row>
    <row r="103" spans="1:22" ht="80.099999999999994" customHeight="1" x14ac:dyDescent="0.2">
      <c r="A103" s="12">
        <f>VLOOKUP('Pontuação - Priorização'!D103,'Demandas Projetos'!$A$6:$E$397,2,FALSE)</f>
        <v>317</v>
      </c>
      <c r="B103" s="45">
        <f t="shared" si="2"/>
        <v>100</v>
      </c>
      <c r="C103" s="46" t="str">
        <f>CONCATENATE(VLOOKUP(D103,'Demandas Projetos'!$A:$C,3,FALSE)," - ",VLOOKUP(D103,'Demandas Projetos'!$A:$D,4,FALSE))</f>
        <v xml:space="preserve"> - </v>
      </c>
      <c r="D103" s="47">
        <f>IFERROR(LARGE('Demandas Projetos'!$W:$W,Q103),"")</f>
        <v>3.2199999999999999E-13</v>
      </c>
      <c r="E103" s="48">
        <f>IFERROR(VLOOKUP($A103,'Demandas Projetos'!$B:$W,7,FALSE),"")</f>
        <v>0</v>
      </c>
      <c r="F103" s="49">
        <f>IFERROR(VLOOKUP($A103,'Demandas Projetos'!$B:$W,8,FALSE),"")</f>
        <v>0</v>
      </c>
      <c r="G103" s="68" t="s">
        <v>6</v>
      </c>
      <c r="H103" s="45"/>
      <c r="I103" s="2"/>
      <c r="J103" s="2"/>
      <c r="K103" s="2"/>
      <c r="L103" s="2"/>
      <c r="M103" s="2"/>
      <c r="N103" s="2"/>
      <c r="O103" s="2"/>
      <c r="P103" s="13">
        <f>VLOOKUP(D103,'Demandas Projetos'!$A:$W,22,FALSE)</f>
        <v>0</v>
      </c>
      <c r="Q103" s="13">
        <f t="shared" si="3"/>
        <v>100</v>
      </c>
      <c r="R103" s="2"/>
      <c r="S103" s="2"/>
      <c r="T103" s="2"/>
      <c r="U103" s="2"/>
      <c r="V103" s="2"/>
    </row>
    <row r="104" spans="1:22" ht="80.099999999999994" customHeight="1" x14ac:dyDescent="0.2">
      <c r="A104" s="12">
        <f>VLOOKUP('Pontuação - Priorização'!D104,'Demandas Projetos'!$A$6:$E$397,2,FALSE)</f>
        <v>316</v>
      </c>
      <c r="B104" s="45">
        <f t="shared" si="2"/>
        <v>101</v>
      </c>
      <c r="C104" s="46" t="str">
        <f>CONCATENATE(VLOOKUP(D104,'Demandas Projetos'!$A:$C,3,FALSE)," - ",VLOOKUP(D104,'Demandas Projetos'!$A:$D,4,FALSE))</f>
        <v xml:space="preserve"> - </v>
      </c>
      <c r="D104" s="47">
        <f>IFERROR(LARGE('Demandas Projetos'!$W:$W,Q104),"")</f>
        <v>3.21E-13</v>
      </c>
      <c r="E104" s="48">
        <f>IFERROR(VLOOKUP($A104,'Demandas Projetos'!$B:$W,7,FALSE),"")</f>
        <v>0</v>
      </c>
      <c r="F104" s="49">
        <f>IFERROR(VLOOKUP($A104,'Demandas Projetos'!$B:$W,8,FALSE),"")</f>
        <v>0</v>
      </c>
      <c r="G104" s="68" t="s">
        <v>6</v>
      </c>
      <c r="H104" s="45"/>
      <c r="I104" s="2"/>
      <c r="J104" s="2"/>
      <c r="K104" s="2"/>
      <c r="L104" s="2"/>
      <c r="M104" s="2"/>
      <c r="N104" s="2"/>
      <c r="O104" s="2"/>
      <c r="P104" s="13">
        <f>VLOOKUP(D104,'Demandas Projetos'!$A:$W,22,FALSE)</f>
        <v>0</v>
      </c>
      <c r="Q104" s="13">
        <f t="shared" si="3"/>
        <v>101</v>
      </c>
      <c r="R104" s="2"/>
      <c r="S104" s="2"/>
      <c r="T104" s="2"/>
      <c r="U104" s="2"/>
      <c r="V104" s="2"/>
    </row>
    <row r="105" spans="1:22" ht="80.099999999999994" customHeight="1" x14ac:dyDescent="0.2">
      <c r="A105" s="12">
        <f>VLOOKUP('Pontuação - Priorização'!D105,'Demandas Projetos'!$A$6:$E$397,2,FALSE)</f>
        <v>315</v>
      </c>
      <c r="B105" s="45">
        <f t="shared" si="2"/>
        <v>102</v>
      </c>
      <c r="C105" s="46" t="str">
        <f>CONCATENATE(VLOOKUP(D105,'Demandas Projetos'!$A:$C,3,FALSE)," - ",VLOOKUP(D105,'Demandas Projetos'!$A:$D,4,FALSE))</f>
        <v xml:space="preserve"> - </v>
      </c>
      <c r="D105" s="47">
        <f>IFERROR(LARGE('Demandas Projetos'!$W:$W,Q105),"")</f>
        <v>3.2E-13</v>
      </c>
      <c r="E105" s="48">
        <f>IFERROR(VLOOKUP($A105,'Demandas Projetos'!$B:$W,7,FALSE),"")</f>
        <v>0</v>
      </c>
      <c r="F105" s="49">
        <f>IFERROR(VLOOKUP($A105,'Demandas Projetos'!$B:$W,8,FALSE),"")</f>
        <v>0</v>
      </c>
      <c r="G105" s="68" t="s">
        <v>6</v>
      </c>
      <c r="H105" s="45"/>
      <c r="I105" s="2"/>
      <c r="J105" s="2"/>
      <c r="K105" s="2"/>
      <c r="L105" s="2"/>
      <c r="M105" s="2"/>
      <c r="N105" s="2"/>
      <c r="O105" s="2"/>
      <c r="P105" s="13">
        <f>VLOOKUP(D105,'Demandas Projetos'!$A:$W,22,FALSE)</f>
        <v>0</v>
      </c>
      <c r="Q105" s="13">
        <f t="shared" si="3"/>
        <v>102</v>
      </c>
      <c r="R105" s="2"/>
      <c r="S105" s="2"/>
      <c r="T105" s="2"/>
      <c r="U105" s="2"/>
      <c r="V105" s="2"/>
    </row>
    <row r="106" spans="1:22" ht="80.099999999999994" customHeight="1" x14ac:dyDescent="0.2">
      <c r="A106" s="12">
        <f>VLOOKUP('Pontuação - Priorização'!D106,'Demandas Projetos'!$A$6:$E$397,2,FALSE)</f>
        <v>314</v>
      </c>
      <c r="B106" s="45">
        <f t="shared" si="2"/>
        <v>103</v>
      </c>
      <c r="C106" s="46" t="str">
        <f>CONCATENATE(VLOOKUP(D106,'Demandas Projetos'!$A:$C,3,FALSE)," - ",VLOOKUP(D106,'Demandas Projetos'!$A:$D,4,FALSE))</f>
        <v xml:space="preserve"> - </v>
      </c>
      <c r="D106" s="47">
        <f>IFERROR(LARGE('Demandas Projetos'!$W:$W,Q106),"")</f>
        <v>3.19E-13</v>
      </c>
      <c r="E106" s="48">
        <f>IFERROR(VLOOKUP($A106,'Demandas Projetos'!$B:$W,7,FALSE),"")</f>
        <v>0</v>
      </c>
      <c r="F106" s="49">
        <f>IFERROR(VLOOKUP($A106,'Demandas Projetos'!$B:$W,8,FALSE),"")</f>
        <v>0</v>
      </c>
      <c r="G106" s="68" t="s">
        <v>6</v>
      </c>
      <c r="H106" s="45"/>
      <c r="I106" s="2"/>
      <c r="J106" s="2"/>
      <c r="K106" s="2"/>
      <c r="L106" s="2"/>
      <c r="M106" s="2"/>
      <c r="N106" s="2"/>
      <c r="O106" s="2"/>
      <c r="P106" s="13">
        <f>VLOOKUP(D106,'Demandas Projetos'!$A:$W,22,FALSE)</f>
        <v>0</v>
      </c>
      <c r="Q106" s="13">
        <f t="shared" si="3"/>
        <v>103</v>
      </c>
      <c r="R106" s="2"/>
      <c r="S106" s="2"/>
      <c r="T106" s="2"/>
      <c r="U106" s="2"/>
      <c r="V106" s="2"/>
    </row>
    <row r="107" spans="1:22" ht="80.099999999999994" customHeight="1" x14ac:dyDescent="0.2">
      <c r="A107" s="12">
        <f>VLOOKUP('Pontuação - Priorização'!D107,'Demandas Projetos'!$A$6:$E$397,2,FALSE)</f>
        <v>313</v>
      </c>
      <c r="B107" s="45">
        <f t="shared" si="2"/>
        <v>104</v>
      </c>
      <c r="C107" s="46" t="str">
        <f>CONCATENATE(VLOOKUP(D107,'Demandas Projetos'!$A:$C,3,FALSE)," - ",VLOOKUP(D107,'Demandas Projetos'!$A:$D,4,FALSE))</f>
        <v xml:space="preserve"> - </v>
      </c>
      <c r="D107" s="47">
        <f>IFERROR(LARGE('Demandas Projetos'!$W:$W,Q107),"")</f>
        <v>3.1800000000000001E-13</v>
      </c>
      <c r="E107" s="48">
        <f>IFERROR(VLOOKUP($A107,'Demandas Projetos'!$B:$W,7,FALSE),"")</f>
        <v>0</v>
      </c>
      <c r="F107" s="49">
        <f>IFERROR(VLOOKUP($A107,'Demandas Projetos'!$B:$W,8,FALSE),"")</f>
        <v>0</v>
      </c>
      <c r="G107" s="68" t="s">
        <v>6</v>
      </c>
      <c r="H107" s="45"/>
      <c r="I107" s="2"/>
      <c r="J107" s="2"/>
      <c r="K107" s="2"/>
      <c r="L107" s="2"/>
      <c r="M107" s="2"/>
      <c r="N107" s="2"/>
      <c r="O107" s="2"/>
      <c r="P107" s="13">
        <f>VLOOKUP(D107,'Demandas Projetos'!$A:$W,22,FALSE)</f>
        <v>0</v>
      </c>
      <c r="Q107" s="13">
        <f t="shared" si="3"/>
        <v>104</v>
      </c>
      <c r="R107" s="2"/>
      <c r="S107" s="2"/>
      <c r="T107" s="2"/>
      <c r="U107" s="2"/>
      <c r="V107" s="2"/>
    </row>
    <row r="108" spans="1:22" ht="80.099999999999994" customHeight="1" x14ac:dyDescent="0.2">
      <c r="A108" s="12">
        <f>VLOOKUP('Pontuação - Priorização'!D108,'Demandas Projetos'!$A$6:$E$397,2,FALSE)</f>
        <v>312</v>
      </c>
      <c r="B108" s="45">
        <f t="shared" si="2"/>
        <v>105</v>
      </c>
      <c r="C108" s="46" t="str">
        <f>CONCATENATE(VLOOKUP(D108,'Demandas Projetos'!$A:$C,3,FALSE)," - ",VLOOKUP(D108,'Demandas Projetos'!$A:$D,4,FALSE))</f>
        <v xml:space="preserve"> - </v>
      </c>
      <c r="D108" s="47">
        <f>IFERROR(LARGE('Demandas Projetos'!$W:$W,Q108),"")</f>
        <v>3.1700000000000001E-13</v>
      </c>
      <c r="E108" s="48">
        <f>IFERROR(VLOOKUP($A108,'Demandas Projetos'!$B:$W,7,FALSE),"")</f>
        <v>0</v>
      </c>
      <c r="F108" s="49">
        <f>IFERROR(VLOOKUP($A108,'Demandas Projetos'!$B:$W,8,FALSE),"")</f>
        <v>0</v>
      </c>
      <c r="G108" s="68" t="s">
        <v>6</v>
      </c>
      <c r="H108" s="45"/>
      <c r="I108" s="2"/>
      <c r="J108" s="2"/>
      <c r="K108" s="2"/>
      <c r="L108" s="2"/>
      <c r="M108" s="2"/>
      <c r="N108" s="2"/>
      <c r="O108" s="2"/>
      <c r="P108" s="13">
        <f>VLOOKUP(D108,'Demandas Projetos'!$A:$W,22,FALSE)</f>
        <v>0</v>
      </c>
      <c r="Q108" s="13">
        <f t="shared" si="3"/>
        <v>105</v>
      </c>
      <c r="R108" s="2"/>
      <c r="S108" s="2"/>
      <c r="T108" s="2"/>
      <c r="U108" s="2"/>
      <c r="V108" s="2"/>
    </row>
    <row r="109" spans="1:22" ht="80.099999999999994" customHeight="1" x14ac:dyDescent="0.2">
      <c r="A109" s="12">
        <f>VLOOKUP('Pontuação - Priorização'!D109,'Demandas Projetos'!$A$6:$E$397,2,FALSE)</f>
        <v>311</v>
      </c>
      <c r="B109" s="45">
        <f t="shared" si="2"/>
        <v>106</v>
      </c>
      <c r="C109" s="46" t="str">
        <f>CONCATENATE(VLOOKUP(D109,'Demandas Projetos'!$A:$C,3,FALSE)," - ",VLOOKUP(D109,'Demandas Projetos'!$A:$D,4,FALSE))</f>
        <v xml:space="preserve"> - </v>
      </c>
      <c r="D109" s="47">
        <f>IFERROR(LARGE('Demandas Projetos'!$W:$W,Q109),"")</f>
        <v>3.1600000000000002E-13</v>
      </c>
      <c r="E109" s="48">
        <f>IFERROR(VLOOKUP($A109,'Demandas Projetos'!$B:$W,7,FALSE),"")</f>
        <v>0</v>
      </c>
      <c r="F109" s="49">
        <f>IFERROR(VLOOKUP($A109,'Demandas Projetos'!$B:$W,8,FALSE),"")</f>
        <v>0</v>
      </c>
      <c r="G109" s="68" t="s">
        <v>6</v>
      </c>
      <c r="H109" s="45"/>
      <c r="I109" s="2"/>
      <c r="J109" s="2"/>
      <c r="K109" s="2"/>
      <c r="L109" s="2"/>
      <c r="M109" s="2"/>
      <c r="N109" s="2"/>
      <c r="O109" s="2"/>
      <c r="P109" s="13">
        <f>VLOOKUP(D109,'Demandas Projetos'!$A:$W,22,FALSE)</f>
        <v>0</v>
      </c>
      <c r="Q109" s="13">
        <f t="shared" si="3"/>
        <v>106</v>
      </c>
      <c r="R109" s="2"/>
      <c r="S109" s="2"/>
      <c r="T109" s="2"/>
      <c r="U109" s="2"/>
      <c r="V109" s="2"/>
    </row>
    <row r="110" spans="1:22" ht="80.099999999999994" customHeight="1" x14ac:dyDescent="0.2">
      <c r="A110" s="12">
        <f>VLOOKUP('Pontuação - Priorização'!D110,'Demandas Projetos'!$A$6:$E$397,2,FALSE)</f>
        <v>310</v>
      </c>
      <c r="B110" s="45">
        <f t="shared" si="2"/>
        <v>107</v>
      </c>
      <c r="C110" s="46" t="str">
        <f>CONCATENATE(VLOOKUP(D110,'Demandas Projetos'!$A:$C,3,FALSE)," - ",VLOOKUP(D110,'Demandas Projetos'!$A:$D,4,FALSE))</f>
        <v xml:space="preserve"> - </v>
      </c>
      <c r="D110" s="47">
        <f>IFERROR(LARGE('Demandas Projetos'!$W:$W,Q110),"")</f>
        <v>3.1500000000000002E-13</v>
      </c>
      <c r="E110" s="48">
        <f>IFERROR(VLOOKUP($A110,'Demandas Projetos'!$B:$W,7,FALSE),"")</f>
        <v>0</v>
      </c>
      <c r="F110" s="49">
        <f>IFERROR(VLOOKUP($A110,'Demandas Projetos'!$B:$W,8,FALSE),"")</f>
        <v>0</v>
      </c>
      <c r="G110" s="68" t="s">
        <v>6</v>
      </c>
      <c r="H110" s="45"/>
      <c r="I110" s="2"/>
      <c r="J110" s="2"/>
      <c r="K110" s="2"/>
      <c r="L110" s="2"/>
      <c r="M110" s="2"/>
      <c r="N110" s="2"/>
      <c r="O110" s="2"/>
      <c r="P110" s="13">
        <f>VLOOKUP(D110,'Demandas Projetos'!$A:$W,22,FALSE)</f>
        <v>0</v>
      </c>
      <c r="Q110" s="13">
        <f t="shared" si="3"/>
        <v>107</v>
      </c>
      <c r="R110" s="2"/>
      <c r="S110" s="2"/>
      <c r="T110" s="2"/>
      <c r="U110" s="2"/>
      <c r="V110" s="2"/>
    </row>
    <row r="111" spans="1:22" ht="80.099999999999994" customHeight="1" x14ac:dyDescent="0.2">
      <c r="A111" s="12">
        <f>VLOOKUP('Pontuação - Priorização'!D111,'Demandas Projetos'!$A$6:$E$397,2,FALSE)</f>
        <v>309</v>
      </c>
      <c r="B111" s="45">
        <f t="shared" si="2"/>
        <v>108</v>
      </c>
      <c r="C111" s="46" t="str">
        <f>CONCATENATE(VLOOKUP(D111,'Demandas Projetos'!$A:$C,3,FALSE)," - ",VLOOKUP(D111,'Demandas Projetos'!$A:$D,4,FALSE))</f>
        <v xml:space="preserve"> - </v>
      </c>
      <c r="D111" s="47">
        <f>IFERROR(LARGE('Demandas Projetos'!$W:$W,Q111),"")</f>
        <v>3.1400000000000003E-13</v>
      </c>
      <c r="E111" s="48">
        <f>IFERROR(VLOOKUP($A111,'Demandas Projetos'!$B:$W,7,FALSE),"")</f>
        <v>0</v>
      </c>
      <c r="F111" s="49">
        <f>IFERROR(VLOOKUP($A111,'Demandas Projetos'!$B:$W,8,FALSE),"")</f>
        <v>0</v>
      </c>
      <c r="G111" s="68" t="s">
        <v>6</v>
      </c>
      <c r="H111" s="45"/>
      <c r="I111" s="2"/>
      <c r="J111" s="2"/>
      <c r="K111" s="2"/>
      <c r="L111" s="2"/>
      <c r="M111" s="2"/>
      <c r="N111" s="2"/>
      <c r="O111" s="2"/>
      <c r="P111" s="13">
        <f>VLOOKUP(D111,'Demandas Projetos'!$A:$W,22,FALSE)</f>
        <v>0</v>
      </c>
      <c r="Q111" s="13">
        <f t="shared" si="3"/>
        <v>108</v>
      </c>
      <c r="R111" s="2"/>
      <c r="S111" s="2"/>
      <c r="T111" s="2"/>
      <c r="U111" s="2"/>
      <c r="V111" s="2"/>
    </row>
    <row r="112" spans="1:22" ht="80.099999999999994" customHeight="1" x14ac:dyDescent="0.2">
      <c r="A112" s="12">
        <f>VLOOKUP('Pontuação - Priorização'!D112,'Demandas Projetos'!$A$6:$E$397,2,FALSE)</f>
        <v>308</v>
      </c>
      <c r="B112" s="45">
        <f t="shared" si="2"/>
        <v>109</v>
      </c>
      <c r="C112" s="46" t="str">
        <f>CONCATENATE(VLOOKUP(D112,'Demandas Projetos'!$A:$C,3,FALSE)," - ",VLOOKUP(D112,'Demandas Projetos'!$A:$D,4,FALSE))</f>
        <v xml:space="preserve"> - </v>
      </c>
      <c r="D112" s="47">
        <f>IFERROR(LARGE('Demandas Projetos'!$W:$W,Q112),"")</f>
        <v>3.1299999999999998E-13</v>
      </c>
      <c r="E112" s="48">
        <f>IFERROR(VLOOKUP($A112,'Demandas Projetos'!$B:$W,7,FALSE),"")</f>
        <v>0</v>
      </c>
      <c r="F112" s="49">
        <f>IFERROR(VLOOKUP($A112,'Demandas Projetos'!$B:$W,8,FALSE),"")</f>
        <v>0</v>
      </c>
      <c r="G112" s="68" t="s">
        <v>6</v>
      </c>
      <c r="H112" s="45"/>
      <c r="I112" s="2"/>
      <c r="J112" s="2"/>
      <c r="K112" s="2"/>
      <c r="L112" s="2"/>
      <c r="M112" s="2"/>
      <c r="N112" s="2"/>
      <c r="O112" s="2"/>
      <c r="P112" s="13">
        <f>VLOOKUP(D112,'Demandas Projetos'!$A:$W,22,FALSE)</f>
        <v>0</v>
      </c>
      <c r="Q112" s="13">
        <f t="shared" si="3"/>
        <v>109</v>
      </c>
      <c r="R112" s="2"/>
      <c r="S112" s="2"/>
      <c r="T112" s="2"/>
      <c r="U112" s="2"/>
      <c r="V112" s="2"/>
    </row>
    <row r="113" spans="1:22" ht="80.099999999999994" customHeight="1" x14ac:dyDescent="0.2">
      <c r="A113" s="12">
        <f>VLOOKUP('Pontuação - Priorização'!D113,'Demandas Projetos'!$A$6:$E$397,2,FALSE)</f>
        <v>307</v>
      </c>
      <c r="B113" s="45">
        <f t="shared" si="2"/>
        <v>110</v>
      </c>
      <c r="C113" s="46" t="str">
        <f>CONCATENATE(VLOOKUP(D113,'Demandas Projetos'!$A:$C,3,FALSE)," - ",VLOOKUP(D113,'Demandas Projetos'!$A:$D,4,FALSE))</f>
        <v xml:space="preserve"> - </v>
      </c>
      <c r="D113" s="47">
        <f>IFERROR(LARGE('Demandas Projetos'!$W:$W,Q113),"")</f>
        <v>3.1199999999999998E-13</v>
      </c>
      <c r="E113" s="48">
        <f>IFERROR(VLOOKUP($A113,'Demandas Projetos'!$B:$W,7,FALSE),"")</f>
        <v>0</v>
      </c>
      <c r="F113" s="49">
        <f>IFERROR(VLOOKUP($A113,'Demandas Projetos'!$B:$W,8,FALSE),"")</f>
        <v>0</v>
      </c>
      <c r="G113" s="68" t="s">
        <v>6</v>
      </c>
      <c r="H113" s="45"/>
      <c r="I113" s="2"/>
      <c r="J113" s="2"/>
      <c r="K113" s="2"/>
      <c r="L113" s="2"/>
      <c r="M113" s="2"/>
      <c r="N113" s="2"/>
      <c r="O113" s="2"/>
      <c r="P113" s="13">
        <f>VLOOKUP(D113,'Demandas Projetos'!$A:$W,22,FALSE)</f>
        <v>0</v>
      </c>
      <c r="Q113" s="13">
        <f t="shared" si="3"/>
        <v>110</v>
      </c>
      <c r="R113" s="2"/>
      <c r="S113" s="2"/>
      <c r="T113" s="2"/>
      <c r="U113" s="2"/>
      <c r="V113" s="2"/>
    </row>
    <row r="114" spans="1:22" ht="80.099999999999994" customHeight="1" x14ac:dyDescent="0.2">
      <c r="A114" s="12">
        <f>VLOOKUP('Pontuação - Priorização'!D114,'Demandas Projetos'!$A$6:$E$397,2,FALSE)</f>
        <v>306</v>
      </c>
      <c r="B114" s="45">
        <f t="shared" si="2"/>
        <v>111</v>
      </c>
      <c r="C114" s="46" t="str">
        <f>CONCATENATE(VLOOKUP(D114,'Demandas Projetos'!$A:$C,3,FALSE)," - ",VLOOKUP(D114,'Demandas Projetos'!$A:$D,4,FALSE))</f>
        <v xml:space="preserve"> - </v>
      </c>
      <c r="D114" s="47">
        <f>IFERROR(LARGE('Demandas Projetos'!$W:$W,Q114),"")</f>
        <v>3.1099999999999999E-13</v>
      </c>
      <c r="E114" s="48">
        <f>IFERROR(VLOOKUP($A114,'Demandas Projetos'!$B:$W,7,FALSE),"")</f>
        <v>0</v>
      </c>
      <c r="F114" s="49">
        <f>IFERROR(VLOOKUP($A114,'Demandas Projetos'!$B:$W,8,FALSE),"")</f>
        <v>0</v>
      </c>
      <c r="G114" s="68" t="s">
        <v>6</v>
      </c>
      <c r="H114" s="45"/>
      <c r="I114" s="2"/>
      <c r="J114" s="2"/>
      <c r="K114" s="2"/>
      <c r="L114" s="2"/>
      <c r="M114" s="2"/>
      <c r="N114" s="2"/>
      <c r="O114" s="2"/>
      <c r="P114" s="13">
        <f>VLOOKUP(D114,'Demandas Projetos'!$A:$W,22,FALSE)</f>
        <v>0</v>
      </c>
      <c r="Q114" s="13">
        <f t="shared" si="3"/>
        <v>111</v>
      </c>
      <c r="R114" s="2"/>
      <c r="S114" s="2"/>
      <c r="T114" s="2"/>
      <c r="U114" s="2"/>
      <c r="V114" s="2"/>
    </row>
    <row r="115" spans="1:22" ht="80.099999999999994" customHeight="1" x14ac:dyDescent="0.2">
      <c r="A115" s="12">
        <f>VLOOKUP('Pontuação - Priorização'!D115,'Demandas Projetos'!$A$6:$E$397,2,FALSE)</f>
        <v>305</v>
      </c>
      <c r="B115" s="45">
        <f t="shared" si="2"/>
        <v>112</v>
      </c>
      <c r="C115" s="46" t="str">
        <f>CONCATENATE(VLOOKUP(D115,'Demandas Projetos'!$A:$C,3,FALSE)," - ",VLOOKUP(D115,'Demandas Projetos'!$A:$D,4,FALSE))</f>
        <v xml:space="preserve"> - </v>
      </c>
      <c r="D115" s="47">
        <f>IFERROR(LARGE('Demandas Projetos'!$W:$W,Q115),"")</f>
        <v>3.0999999999999999E-13</v>
      </c>
      <c r="E115" s="48">
        <f>IFERROR(VLOOKUP($A115,'Demandas Projetos'!$B:$W,7,FALSE),"")</f>
        <v>0</v>
      </c>
      <c r="F115" s="49">
        <f>IFERROR(VLOOKUP($A115,'Demandas Projetos'!$B:$W,8,FALSE),"")</f>
        <v>0</v>
      </c>
      <c r="G115" s="68" t="s">
        <v>6</v>
      </c>
      <c r="H115" s="45"/>
      <c r="I115" s="2"/>
      <c r="J115" s="2"/>
      <c r="K115" s="2"/>
      <c r="L115" s="2"/>
      <c r="M115" s="2"/>
      <c r="N115" s="2"/>
      <c r="O115" s="2"/>
      <c r="P115" s="13">
        <f>VLOOKUP(D115,'Demandas Projetos'!$A:$W,22,FALSE)</f>
        <v>0</v>
      </c>
      <c r="Q115" s="13">
        <f t="shared" si="3"/>
        <v>112</v>
      </c>
      <c r="R115" s="2"/>
      <c r="S115" s="2"/>
      <c r="T115" s="2"/>
      <c r="U115" s="2"/>
      <c r="V115" s="2"/>
    </row>
    <row r="116" spans="1:22" ht="80.099999999999994" customHeight="1" x14ac:dyDescent="0.2">
      <c r="A116" s="12">
        <f>VLOOKUP('Pontuação - Priorização'!D116,'Demandas Projetos'!$A$6:$E$397,2,FALSE)</f>
        <v>304</v>
      </c>
      <c r="B116" s="45">
        <f t="shared" si="2"/>
        <v>113</v>
      </c>
      <c r="C116" s="46" t="str">
        <f>CONCATENATE(VLOOKUP(D116,'Demandas Projetos'!$A:$C,3,FALSE)," - ",VLOOKUP(D116,'Demandas Projetos'!$A:$D,4,FALSE))</f>
        <v xml:space="preserve"> - </v>
      </c>
      <c r="D116" s="47">
        <f>IFERROR(LARGE('Demandas Projetos'!$W:$W,Q116),"")</f>
        <v>3.09E-13</v>
      </c>
      <c r="E116" s="48">
        <f>IFERROR(VLOOKUP($A116,'Demandas Projetos'!$B:$W,7,FALSE),"")</f>
        <v>0</v>
      </c>
      <c r="F116" s="49">
        <f>IFERROR(VLOOKUP($A116,'Demandas Projetos'!$B:$W,8,FALSE),"")</f>
        <v>0</v>
      </c>
      <c r="G116" s="68" t="s">
        <v>6</v>
      </c>
      <c r="H116" s="45"/>
      <c r="I116" s="2"/>
      <c r="J116" s="2"/>
      <c r="K116" s="2"/>
      <c r="L116" s="2"/>
      <c r="M116" s="2"/>
      <c r="N116" s="2"/>
      <c r="O116" s="2"/>
      <c r="P116" s="13">
        <f>VLOOKUP(D116,'Demandas Projetos'!$A:$W,22,FALSE)</f>
        <v>0</v>
      </c>
      <c r="Q116" s="13">
        <f t="shared" si="3"/>
        <v>113</v>
      </c>
      <c r="R116" s="2"/>
      <c r="S116" s="2"/>
      <c r="T116" s="2"/>
      <c r="U116" s="2"/>
      <c r="V116" s="2"/>
    </row>
    <row r="117" spans="1:22" ht="80.099999999999994" customHeight="1" x14ac:dyDescent="0.2">
      <c r="A117" s="12">
        <f>VLOOKUP('Pontuação - Priorização'!D117,'Demandas Projetos'!$A$6:$E$397,2,FALSE)</f>
        <v>303</v>
      </c>
      <c r="B117" s="45">
        <f t="shared" si="2"/>
        <v>114</v>
      </c>
      <c r="C117" s="46" t="str">
        <f>CONCATENATE(VLOOKUP(D117,'Demandas Projetos'!$A:$C,3,FALSE)," - ",VLOOKUP(D117,'Demandas Projetos'!$A:$D,4,FALSE))</f>
        <v xml:space="preserve"> - </v>
      </c>
      <c r="D117" s="47">
        <f>IFERROR(LARGE('Demandas Projetos'!$W:$W,Q117),"")</f>
        <v>3.08E-13</v>
      </c>
      <c r="E117" s="48">
        <f>IFERROR(VLOOKUP($A117,'Demandas Projetos'!$B:$W,7,FALSE),"")</f>
        <v>0</v>
      </c>
      <c r="F117" s="49">
        <f>IFERROR(VLOOKUP($A117,'Demandas Projetos'!$B:$W,8,FALSE),"")</f>
        <v>0</v>
      </c>
      <c r="G117" s="68" t="s">
        <v>6</v>
      </c>
      <c r="H117" s="45"/>
      <c r="I117" s="2"/>
      <c r="J117" s="2"/>
      <c r="K117" s="2"/>
      <c r="L117" s="2"/>
      <c r="M117" s="2"/>
      <c r="N117" s="2"/>
      <c r="O117" s="2"/>
      <c r="P117" s="13">
        <f>VLOOKUP(D117,'Demandas Projetos'!$A:$W,22,FALSE)</f>
        <v>0</v>
      </c>
      <c r="Q117" s="13">
        <f t="shared" si="3"/>
        <v>114</v>
      </c>
      <c r="R117" s="2"/>
      <c r="S117" s="2"/>
      <c r="T117" s="2"/>
      <c r="U117" s="2"/>
      <c r="V117" s="2"/>
    </row>
    <row r="118" spans="1:22" ht="80.099999999999994" customHeight="1" x14ac:dyDescent="0.2">
      <c r="A118" s="12">
        <f>VLOOKUP('Pontuação - Priorização'!D118,'Demandas Projetos'!$A$6:$E$397,2,FALSE)</f>
        <v>302</v>
      </c>
      <c r="B118" s="45">
        <f t="shared" si="2"/>
        <v>115</v>
      </c>
      <c r="C118" s="46" t="str">
        <f>CONCATENATE(VLOOKUP(D118,'Demandas Projetos'!$A:$C,3,FALSE)," - ",VLOOKUP(D118,'Demandas Projetos'!$A:$D,4,FALSE))</f>
        <v xml:space="preserve"> - </v>
      </c>
      <c r="D118" s="47">
        <f>IFERROR(LARGE('Demandas Projetos'!$W:$W,Q118),"")</f>
        <v>3.07E-13</v>
      </c>
      <c r="E118" s="48">
        <f>IFERROR(VLOOKUP($A118,'Demandas Projetos'!$B:$W,7,FALSE),"")</f>
        <v>0</v>
      </c>
      <c r="F118" s="49">
        <f>IFERROR(VLOOKUP($A118,'Demandas Projetos'!$B:$W,8,FALSE),"")</f>
        <v>0</v>
      </c>
      <c r="G118" s="68" t="s">
        <v>6</v>
      </c>
      <c r="H118" s="45"/>
      <c r="I118" s="2"/>
      <c r="J118" s="2"/>
      <c r="K118" s="2"/>
      <c r="L118" s="2"/>
      <c r="M118" s="2"/>
      <c r="N118" s="2"/>
      <c r="O118" s="2"/>
      <c r="P118" s="13">
        <f>VLOOKUP(D118,'Demandas Projetos'!$A:$W,22,FALSE)</f>
        <v>0</v>
      </c>
      <c r="Q118" s="13">
        <f t="shared" si="3"/>
        <v>115</v>
      </c>
      <c r="R118" s="2"/>
      <c r="S118" s="2"/>
      <c r="T118" s="2"/>
      <c r="U118" s="2"/>
      <c r="V118" s="2"/>
    </row>
    <row r="119" spans="1:22" ht="80.099999999999994" customHeight="1" x14ac:dyDescent="0.2">
      <c r="A119" s="12">
        <f>VLOOKUP('Pontuação - Priorização'!D119,'Demandas Projetos'!$A$6:$E$397,2,FALSE)</f>
        <v>301</v>
      </c>
      <c r="B119" s="45">
        <f t="shared" si="2"/>
        <v>116</v>
      </c>
      <c r="C119" s="46" t="str">
        <f>CONCATENATE(VLOOKUP(D119,'Demandas Projetos'!$A:$C,3,FALSE)," - ",VLOOKUP(D119,'Demandas Projetos'!$A:$D,4,FALSE))</f>
        <v xml:space="preserve"> - </v>
      </c>
      <c r="D119" s="47">
        <f>IFERROR(LARGE('Demandas Projetos'!$W:$W,Q119),"")</f>
        <v>3.0600000000000001E-13</v>
      </c>
      <c r="E119" s="48">
        <f>IFERROR(VLOOKUP($A119,'Demandas Projetos'!$B:$W,7,FALSE),"")</f>
        <v>0</v>
      </c>
      <c r="F119" s="49">
        <f>IFERROR(VLOOKUP($A119,'Demandas Projetos'!$B:$W,8,FALSE),"")</f>
        <v>0</v>
      </c>
      <c r="G119" s="68" t="s">
        <v>6</v>
      </c>
      <c r="H119" s="45"/>
      <c r="I119" s="2"/>
      <c r="J119" s="2"/>
      <c r="K119" s="2"/>
      <c r="L119" s="2"/>
      <c r="M119" s="2"/>
      <c r="N119" s="2"/>
      <c r="O119" s="2"/>
      <c r="P119" s="13">
        <f>VLOOKUP(D119,'Demandas Projetos'!$A:$W,22,FALSE)</f>
        <v>0</v>
      </c>
      <c r="Q119" s="13">
        <f t="shared" si="3"/>
        <v>116</v>
      </c>
      <c r="R119" s="2"/>
      <c r="S119" s="2"/>
      <c r="T119" s="2"/>
      <c r="U119" s="2"/>
      <c r="V119" s="2"/>
    </row>
    <row r="120" spans="1:22" ht="80.099999999999994" customHeight="1" x14ac:dyDescent="0.2">
      <c r="A120" s="12">
        <f>VLOOKUP('Pontuação - Priorização'!D120,'Demandas Projetos'!$A$6:$E$397,2,FALSE)</f>
        <v>300</v>
      </c>
      <c r="B120" s="45">
        <f t="shared" si="2"/>
        <v>117</v>
      </c>
      <c r="C120" s="46" t="str">
        <f>CONCATENATE(VLOOKUP(D120,'Demandas Projetos'!$A:$C,3,FALSE)," - ",VLOOKUP(D120,'Demandas Projetos'!$A:$D,4,FALSE))</f>
        <v xml:space="preserve"> - </v>
      </c>
      <c r="D120" s="47">
        <f>IFERROR(LARGE('Demandas Projetos'!$W:$W,Q120),"")</f>
        <v>3.0500000000000001E-13</v>
      </c>
      <c r="E120" s="48">
        <f>IFERROR(VLOOKUP($A120,'Demandas Projetos'!$B:$W,7,FALSE),"")</f>
        <v>0</v>
      </c>
      <c r="F120" s="49">
        <f>IFERROR(VLOOKUP($A120,'Demandas Projetos'!$B:$W,8,FALSE),"")</f>
        <v>0</v>
      </c>
      <c r="G120" s="68" t="s">
        <v>6</v>
      </c>
      <c r="H120" s="45"/>
      <c r="I120" s="2"/>
      <c r="J120" s="2"/>
      <c r="K120" s="2"/>
      <c r="L120" s="2"/>
      <c r="M120" s="2"/>
      <c r="N120" s="2"/>
      <c r="O120" s="2"/>
      <c r="P120" s="13">
        <f>VLOOKUP(D120,'Demandas Projetos'!$A:$W,22,FALSE)</f>
        <v>0</v>
      </c>
      <c r="Q120" s="13">
        <f t="shared" si="3"/>
        <v>117</v>
      </c>
      <c r="R120" s="2"/>
      <c r="S120" s="2"/>
      <c r="T120" s="2"/>
      <c r="U120" s="2"/>
      <c r="V120" s="2"/>
    </row>
    <row r="121" spans="1:22" ht="80.099999999999994" customHeight="1" x14ac:dyDescent="0.2">
      <c r="A121" s="12">
        <f>VLOOKUP('Pontuação - Priorização'!D121,'Demandas Projetos'!$A$6:$E$397,2,FALSE)</f>
        <v>299</v>
      </c>
      <c r="B121" s="45">
        <f t="shared" si="2"/>
        <v>118</v>
      </c>
      <c r="C121" s="46" t="str">
        <f>CONCATENATE(VLOOKUP(D121,'Demandas Projetos'!$A:$C,3,FALSE)," - ",VLOOKUP(D121,'Demandas Projetos'!$A:$D,4,FALSE))</f>
        <v xml:space="preserve"> - </v>
      </c>
      <c r="D121" s="47">
        <f>IFERROR(LARGE('Demandas Projetos'!$W:$W,Q121),"")</f>
        <v>3.0400000000000002E-13</v>
      </c>
      <c r="E121" s="48">
        <f>IFERROR(VLOOKUP($A121,'Demandas Projetos'!$B:$W,7,FALSE),"")</f>
        <v>0</v>
      </c>
      <c r="F121" s="49">
        <f>IFERROR(VLOOKUP($A121,'Demandas Projetos'!$B:$W,8,FALSE),"")</f>
        <v>0</v>
      </c>
      <c r="G121" s="68" t="s">
        <v>6</v>
      </c>
      <c r="H121" s="45"/>
      <c r="I121" s="2"/>
      <c r="J121" s="2"/>
      <c r="K121" s="2"/>
      <c r="L121" s="2"/>
      <c r="M121" s="2"/>
      <c r="N121" s="2"/>
      <c r="O121" s="2"/>
      <c r="P121" s="13">
        <f>VLOOKUP(D121,'Demandas Projetos'!$A:$W,22,FALSE)</f>
        <v>0</v>
      </c>
      <c r="Q121" s="13">
        <f t="shared" si="3"/>
        <v>118</v>
      </c>
      <c r="R121" s="2"/>
      <c r="S121" s="2"/>
      <c r="T121" s="2"/>
      <c r="U121" s="2"/>
      <c r="V121" s="2"/>
    </row>
    <row r="122" spans="1:22" ht="80.099999999999994" customHeight="1" x14ac:dyDescent="0.2">
      <c r="A122" s="12">
        <f>VLOOKUP('Pontuação - Priorização'!D122,'Demandas Projetos'!$A$6:$E$397,2,FALSE)</f>
        <v>298</v>
      </c>
      <c r="B122" s="45">
        <f t="shared" si="2"/>
        <v>119</v>
      </c>
      <c r="C122" s="46" t="str">
        <f>CONCATENATE(VLOOKUP(D122,'Demandas Projetos'!$A:$C,3,FALSE)," - ",VLOOKUP(D122,'Demandas Projetos'!$A:$D,4,FALSE))</f>
        <v xml:space="preserve"> - </v>
      </c>
      <c r="D122" s="47">
        <f>IFERROR(LARGE('Demandas Projetos'!$W:$W,Q122),"")</f>
        <v>3.0300000000000002E-13</v>
      </c>
      <c r="E122" s="48">
        <f>IFERROR(VLOOKUP($A122,'Demandas Projetos'!$B:$W,7,FALSE),"")</f>
        <v>0</v>
      </c>
      <c r="F122" s="49">
        <f>IFERROR(VLOOKUP($A122,'Demandas Projetos'!$B:$W,8,FALSE),"")</f>
        <v>0</v>
      </c>
      <c r="G122" s="68" t="s">
        <v>6</v>
      </c>
      <c r="H122" s="45"/>
      <c r="I122" s="2"/>
      <c r="J122" s="2"/>
      <c r="K122" s="2"/>
      <c r="L122" s="2"/>
      <c r="M122" s="2"/>
      <c r="N122" s="2"/>
      <c r="O122" s="2"/>
      <c r="P122" s="13">
        <f>VLOOKUP(D122,'Demandas Projetos'!$A:$W,22,FALSE)</f>
        <v>0</v>
      </c>
      <c r="Q122" s="13">
        <f t="shared" si="3"/>
        <v>119</v>
      </c>
      <c r="R122" s="2"/>
      <c r="S122" s="2"/>
      <c r="T122" s="2"/>
      <c r="U122" s="2"/>
      <c r="V122" s="2"/>
    </row>
    <row r="123" spans="1:22" ht="80.099999999999994" customHeight="1" x14ac:dyDescent="0.2">
      <c r="A123" s="12">
        <f>VLOOKUP('Pontuação - Priorização'!D123,'Demandas Projetos'!$A$6:$E$397,2,FALSE)</f>
        <v>297</v>
      </c>
      <c r="B123" s="45">
        <f t="shared" si="2"/>
        <v>120</v>
      </c>
      <c r="C123" s="46" t="str">
        <f>CONCATENATE(VLOOKUP(D123,'Demandas Projetos'!$A:$C,3,FALSE)," - ",VLOOKUP(D123,'Demandas Projetos'!$A:$D,4,FALSE))</f>
        <v xml:space="preserve"> - </v>
      </c>
      <c r="D123" s="47">
        <f>IFERROR(LARGE('Demandas Projetos'!$W:$W,Q123),"")</f>
        <v>3.0199999999999998E-13</v>
      </c>
      <c r="E123" s="48">
        <f>IFERROR(VLOOKUP($A123,'Demandas Projetos'!$B:$W,7,FALSE),"")</f>
        <v>0</v>
      </c>
      <c r="F123" s="49">
        <f>IFERROR(VLOOKUP($A123,'Demandas Projetos'!$B:$W,8,FALSE),"")</f>
        <v>0</v>
      </c>
      <c r="G123" s="68" t="s">
        <v>6</v>
      </c>
      <c r="H123" s="45"/>
      <c r="I123" s="2"/>
      <c r="J123" s="2"/>
      <c r="K123" s="2"/>
      <c r="L123" s="2"/>
      <c r="M123" s="2"/>
      <c r="N123" s="2"/>
      <c r="O123" s="2"/>
      <c r="P123" s="13">
        <f>VLOOKUP(D123,'Demandas Projetos'!$A:$W,22,FALSE)</f>
        <v>0</v>
      </c>
      <c r="Q123" s="13">
        <f t="shared" si="3"/>
        <v>120</v>
      </c>
      <c r="R123" s="2"/>
      <c r="S123" s="2"/>
      <c r="T123" s="2"/>
      <c r="U123" s="2"/>
      <c r="V123" s="2"/>
    </row>
    <row r="124" spans="1:22" ht="80.099999999999994" customHeight="1" x14ac:dyDescent="0.2">
      <c r="A124" s="12">
        <f>VLOOKUP('Pontuação - Priorização'!D124,'Demandas Projetos'!$A$6:$E$397,2,FALSE)</f>
        <v>296</v>
      </c>
      <c r="B124" s="45">
        <f t="shared" si="2"/>
        <v>121</v>
      </c>
      <c r="C124" s="46" t="str">
        <f>CONCATENATE(VLOOKUP(D124,'Demandas Projetos'!$A:$C,3,FALSE)," - ",VLOOKUP(D124,'Demandas Projetos'!$A:$D,4,FALSE))</f>
        <v xml:space="preserve"> - </v>
      </c>
      <c r="D124" s="47">
        <f>IFERROR(LARGE('Demandas Projetos'!$W:$W,Q124),"")</f>
        <v>3.0099999999999998E-13</v>
      </c>
      <c r="E124" s="48">
        <f>IFERROR(VLOOKUP($A124,'Demandas Projetos'!$B:$W,7,FALSE),"")</f>
        <v>0</v>
      </c>
      <c r="F124" s="49">
        <f>IFERROR(VLOOKUP($A124,'Demandas Projetos'!$B:$W,8,FALSE),"")</f>
        <v>0</v>
      </c>
      <c r="G124" s="68" t="s">
        <v>6</v>
      </c>
      <c r="H124" s="45"/>
      <c r="I124" s="2"/>
      <c r="J124" s="2"/>
      <c r="K124" s="2"/>
      <c r="L124" s="2"/>
      <c r="M124" s="2"/>
      <c r="N124" s="2"/>
      <c r="O124" s="2"/>
      <c r="P124" s="13">
        <f>VLOOKUP(D124,'Demandas Projetos'!$A:$W,22,FALSE)</f>
        <v>0</v>
      </c>
      <c r="Q124" s="13">
        <f t="shared" si="3"/>
        <v>121</v>
      </c>
      <c r="R124" s="2"/>
      <c r="S124" s="2"/>
      <c r="T124" s="2"/>
      <c r="U124" s="2"/>
      <c r="V124" s="2"/>
    </row>
    <row r="125" spans="1:22" ht="80.099999999999994" customHeight="1" x14ac:dyDescent="0.2">
      <c r="A125" s="12">
        <f>VLOOKUP('Pontuação - Priorização'!D125,'Demandas Projetos'!$A$6:$E$397,2,FALSE)</f>
        <v>295</v>
      </c>
      <c r="B125" s="45">
        <f t="shared" si="2"/>
        <v>122</v>
      </c>
      <c r="C125" s="46" t="str">
        <f>CONCATENATE(VLOOKUP(D125,'Demandas Projetos'!$A:$C,3,FALSE)," - ",VLOOKUP(D125,'Demandas Projetos'!$A:$D,4,FALSE))</f>
        <v xml:space="preserve"> - </v>
      </c>
      <c r="D125" s="47">
        <f>IFERROR(LARGE('Demandas Projetos'!$W:$W,Q125),"")</f>
        <v>2.9999999999999998E-13</v>
      </c>
      <c r="E125" s="48">
        <f>IFERROR(VLOOKUP($A125,'Demandas Projetos'!$B:$W,7,FALSE),"")</f>
        <v>0</v>
      </c>
      <c r="F125" s="49">
        <f>IFERROR(VLOOKUP($A125,'Demandas Projetos'!$B:$W,8,FALSE),"")</f>
        <v>0</v>
      </c>
      <c r="G125" s="68" t="s">
        <v>6</v>
      </c>
      <c r="H125" s="45"/>
      <c r="I125" s="2"/>
      <c r="J125" s="2"/>
      <c r="K125" s="2"/>
      <c r="L125" s="2"/>
      <c r="M125" s="2"/>
      <c r="N125" s="2"/>
      <c r="O125" s="2"/>
      <c r="P125" s="13">
        <f>VLOOKUP(D125,'Demandas Projetos'!$A:$W,22,FALSE)</f>
        <v>0</v>
      </c>
      <c r="Q125" s="13">
        <f t="shared" si="3"/>
        <v>122</v>
      </c>
      <c r="R125" s="2"/>
      <c r="S125" s="2"/>
      <c r="T125" s="2"/>
      <c r="U125" s="2"/>
      <c r="V125" s="2"/>
    </row>
    <row r="126" spans="1:22" ht="80.099999999999994" customHeight="1" x14ac:dyDescent="0.2">
      <c r="A126" s="12">
        <f>VLOOKUP('Pontuação - Priorização'!D126,'Demandas Projetos'!$A$6:$E$397,2,FALSE)</f>
        <v>294</v>
      </c>
      <c r="B126" s="45">
        <f t="shared" si="2"/>
        <v>123</v>
      </c>
      <c r="C126" s="46" t="str">
        <f>CONCATENATE(VLOOKUP(D126,'Demandas Projetos'!$A:$C,3,FALSE)," - ",VLOOKUP(D126,'Demandas Projetos'!$A:$D,4,FALSE))</f>
        <v xml:space="preserve"> - </v>
      </c>
      <c r="D126" s="47">
        <f>IFERROR(LARGE('Demandas Projetos'!$W:$W,Q126),"")</f>
        <v>2.9899999999999999E-13</v>
      </c>
      <c r="E126" s="48">
        <f>IFERROR(VLOOKUP($A126,'Demandas Projetos'!$B:$W,7,FALSE),"")</f>
        <v>0</v>
      </c>
      <c r="F126" s="49">
        <f>IFERROR(VLOOKUP($A126,'Demandas Projetos'!$B:$W,8,FALSE),"")</f>
        <v>0</v>
      </c>
      <c r="G126" s="68" t="s">
        <v>6</v>
      </c>
      <c r="H126" s="45"/>
      <c r="I126" s="2"/>
      <c r="J126" s="2"/>
      <c r="K126" s="2"/>
      <c r="L126" s="2"/>
      <c r="M126" s="2"/>
      <c r="N126" s="2"/>
      <c r="O126" s="2"/>
      <c r="P126" s="13">
        <f>VLOOKUP(D126,'Demandas Projetos'!$A:$W,22,FALSE)</f>
        <v>0</v>
      </c>
      <c r="Q126" s="13">
        <f t="shared" si="3"/>
        <v>123</v>
      </c>
      <c r="R126" s="2"/>
      <c r="S126" s="2"/>
      <c r="T126" s="2"/>
      <c r="U126" s="2"/>
      <c r="V126" s="2"/>
    </row>
    <row r="127" spans="1:22" ht="80.099999999999994" customHeight="1" x14ac:dyDescent="0.2">
      <c r="A127" s="12">
        <f>VLOOKUP('Pontuação - Priorização'!D127,'Demandas Projetos'!$A$6:$E$397,2,FALSE)</f>
        <v>293</v>
      </c>
      <c r="B127" s="45">
        <f t="shared" si="2"/>
        <v>124</v>
      </c>
      <c r="C127" s="46" t="str">
        <f>CONCATENATE(VLOOKUP(D127,'Demandas Projetos'!$A:$C,3,FALSE)," - ",VLOOKUP(D127,'Demandas Projetos'!$A:$D,4,FALSE))</f>
        <v xml:space="preserve"> - </v>
      </c>
      <c r="D127" s="47">
        <f>IFERROR(LARGE('Demandas Projetos'!$W:$W,Q127),"")</f>
        <v>2.9799999999999999E-13</v>
      </c>
      <c r="E127" s="48">
        <f>IFERROR(VLOOKUP($A127,'Demandas Projetos'!$B:$W,7,FALSE),"")</f>
        <v>0</v>
      </c>
      <c r="F127" s="49">
        <f>IFERROR(VLOOKUP($A127,'Demandas Projetos'!$B:$W,8,FALSE),"")</f>
        <v>0</v>
      </c>
      <c r="G127" s="68" t="s">
        <v>6</v>
      </c>
      <c r="H127" s="45"/>
      <c r="I127" s="2"/>
      <c r="J127" s="2"/>
      <c r="K127" s="2"/>
      <c r="L127" s="2"/>
      <c r="M127" s="2"/>
      <c r="N127" s="2"/>
      <c r="O127" s="2"/>
      <c r="P127" s="13">
        <f>VLOOKUP(D127,'Demandas Projetos'!$A:$W,22,FALSE)</f>
        <v>0</v>
      </c>
      <c r="Q127" s="13">
        <f t="shared" si="3"/>
        <v>124</v>
      </c>
      <c r="R127" s="2"/>
      <c r="S127" s="2"/>
      <c r="T127" s="2"/>
      <c r="U127" s="2"/>
      <c r="V127" s="2"/>
    </row>
    <row r="128" spans="1:22" ht="80.099999999999994" customHeight="1" x14ac:dyDescent="0.2">
      <c r="A128" s="12">
        <f>VLOOKUP('Pontuação - Priorização'!D128,'Demandas Projetos'!$A$6:$E$397,2,FALSE)</f>
        <v>292</v>
      </c>
      <c r="B128" s="45">
        <f t="shared" si="2"/>
        <v>125</v>
      </c>
      <c r="C128" s="46" t="str">
        <f>CONCATENATE(VLOOKUP(D128,'Demandas Projetos'!$A:$C,3,FALSE)," - ",VLOOKUP(D128,'Demandas Projetos'!$A:$D,4,FALSE))</f>
        <v xml:space="preserve"> - </v>
      </c>
      <c r="D128" s="47">
        <f>IFERROR(LARGE('Demandas Projetos'!$W:$W,Q128),"")</f>
        <v>2.97E-13</v>
      </c>
      <c r="E128" s="48">
        <f>IFERROR(VLOOKUP($A128,'Demandas Projetos'!$B:$W,7,FALSE),"")</f>
        <v>0</v>
      </c>
      <c r="F128" s="49">
        <f>IFERROR(VLOOKUP($A128,'Demandas Projetos'!$B:$W,8,FALSE),"")</f>
        <v>0</v>
      </c>
      <c r="G128" s="68" t="s">
        <v>6</v>
      </c>
      <c r="H128" s="45"/>
      <c r="I128" s="2"/>
      <c r="J128" s="2"/>
      <c r="K128" s="2"/>
      <c r="L128" s="2"/>
      <c r="M128" s="2"/>
      <c r="N128" s="2"/>
      <c r="O128" s="2"/>
      <c r="P128" s="13">
        <f>VLOOKUP(D128,'Demandas Projetos'!$A:$W,22,FALSE)</f>
        <v>0</v>
      </c>
      <c r="Q128" s="13">
        <f t="shared" si="3"/>
        <v>125</v>
      </c>
      <c r="R128" s="2"/>
      <c r="S128" s="2"/>
      <c r="T128" s="2"/>
      <c r="U128" s="2"/>
      <c r="V128" s="2"/>
    </row>
    <row r="129" spans="1:22" ht="80.099999999999994" customHeight="1" x14ac:dyDescent="0.2">
      <c r="A129" s="12">
        <f>VLOOKUP('Pontuação - Priorização'!D129,'Demandas Projetos'!$A$6:$E$397,2,FALSE)</f>
        <v>291</v>
      </c>
      <c r="B129" s="45">
        <f t="shared" si="2"/>
        <v>126</v>
      </c>
      <c r="C129" s="46" t="str">
        <f>CONCATENATE(VLOOKUP(D129,'Demandas Projetos'!$A:$C,3,FALSE)," - ",VLOOKUP(D129,'Demandas Projetos'!$A:$D,4,FALSE))</f>
        <v xml:space="preserve"> - </v>
      </c>
      <c r="D129" s="47">
        <f>IFERROR(LARGE('Demandas Projetos'!$W:$W,Q129),"")</f>
        <v>2.96E-13</v>
      </c>
      <c r="E129" s="48">
        <f>IFERROR(VLOOKUP($A129,'Demandas Projetos'!$B:$W,7,FALSE),"")</f>
        <v>0</v>
      </c>
      <c r="F129" s="49">
        <f>IFERROR(VLOOKUP($A129,'Demandas Projetos'!$B:$W,8,FALSE),"")</f>
        <v>0</v>
      </c>
      <c r="G129" s="68" t="s">
        <v>6</v>
      </c>
      <c r="H129" s="45"/>
      <c r="I129" s="2"/>
      <c r="J129" s="2"/>
      <c r="K129" s="2"/>
      <c r="L129" s="2"/>
      <c r="M129" s="2"/>
      <c r="N129" s="2"/>
      <c r="O129" s="2"/>
      <c r="P129" s="13">
        <f>VLOOKUP(D129,'Demandas Projetos'!$A:$W,22,FALSE)</f>
        <v>0</v>
      </c>
      <c r="Q129" s="13">
        <f t="shared" si="3"/>
        <v>126</v>
      </c>
      <c r="R129" s="2"/>
      <c r="S129" s="2"/>
      <c r="T129" s="2"/>
      <c r="U129" s="2"/>
      <c r="V129" s="2"/>
    </row>
    <row r="130" spans="1:22" ht="80.099999999999994" customHeight="1" x14ac:dyDescent="0.2">
      <c r="A130" s="12">
        <f>VLOOKUP('Pontuação - Priorização'!D130,'Demandas Projetos'!$A$6:$E$397,2,FALSE)</f>
        <v>290</v>
      </c>
      <c r="B130" s="45">
        <f t="shared" si="2"/>
        <v>127</v>
      </c>
      <c r="C130" s="46" t="str">
        <f>CONCATENATE(VLOOKUP(D130,'Demandas Projetos'!$A:$C,3,FALSE)," - ",VLOOKUP(D130,'Demandas Projetos'!$A:$D,4,FALSE))</f>
        <v xml:space="preserve"> - </v>
      </c>
      <c r="D130" s="47">
        <f>IFERROR(LARGE('Demandas Projetos'!$W:$W,Q130),"")</f>
        <v>2.9500000000000001E-13</v>
      </c>
      <c r="E130" s="48">
        <f>IFERROR(VLOOKUP($A130,'Demandas Projetos'!$B:$W,7,FALSE),"")</f>
        <v>0</v>
      </c>
      <c r="F130" s="49">
        <f>IFERROR(VLOOKUP($A130,'Demandas Projetos'!$B:$W,8,FALSE),"")</f>
        <v>0</v>
      </c>
      <c r="G130" s="68" t="s">
        <v>6</v>
      </c>
      <c r="H130" s="45"/>
      <c r="I130" s="2"/>
      <c r="J130" s="2"/>
      <c r="K130" s="2"/>
      <c r="L130" s="2"/>
      <c r="M130" s="2"/>
      <c r="N130" s="2"/>
      <c r="O130" s="2"/>
      <c r="P130" s="13">
        <f>VLOOKUP(D130,'Demandas Projetos'!$A:$W,22,FALSE)</f>
        <v>0</v>
      </c>
      <c r="Q130" s="13">
        <f t="shared" si="3"/>
        <v>127</v>
      </c>
      <c r="R130" s="2"/>
      <c r="S130" s="2"/>
      <c r="T130" s="2"/>
      <c r="U130" s="2"/>
      <c r="V130" s="2"/>
    </row>
    <row r="131" spans="1:22" ht="80.099999999999994" customHeight="1" x14ac:dyDescent="0.2">
      <c r="A131" s="12">
        <f>VLOOKUP('Pontuação - Priorização'!D131,'Demandas Projetos'!$A$6:$E$397,2,FALSE)</f>
        <v>289</v>
      </c>
      <c r="B131" s="45">
        <f t="shared" si="2"/>
        <v>128</v>
      </c>
      <c r="C131" s="46" t="str">
        <f>CONCATENATE(VLOOKUP(D131,'Demandas Projetos'!$A:$C,3,FALSE)," - ",VLOOKUP(D131,'Demandas Projetos'!$A:$D,4,FALSE))</f>
        <v xml:space="preserve"> - </v>
      </c>
      <c r="D131" s="47">
        <f>IFERROR(LARGE('Demandas Projetos'!$W:$W,Q131),"")</f>
        <v>2.9400000000000001E-13</v>
      </c>
      <c r="E131" s="48">
        <f>IFERROR(VLOOKUP($A131,'Demandas Projetos'!$B:$W,7,FALSE),"")</f>
        <v>0</v>
      </c>
      <c r="F131" s="49">
        <f>IFERROR(VLOOKUP($A131,'Demandas Projetos'!$B:$W,8,FALSE),"")</f>
        <v>0</v>
      </c>
      <c r="G131" s="68" t="s">
        <v>6</v>
      </c>
      <c r="H131" s="45"/>
      <c r="I131" s="2"/>
      <c r="J131" s="2"/>
      <c r="K131" s="2"/>
      <c r="L131" s="2"/>
      <c r="M131" s="2"/>
      <c r="N131" s="2"/>
      <c r="O131" s="2"/>
      <c r="P131" s="13">
        <f>VLOOKUP(D131,'Demandas Projetos'!$A:$W,22,FALSE)</f>
        <v>0</v>
      </c>
      <c r="Q131" s="13">
        <f t="shared" si="3"/>
        <v>128</v>
      </c>
      <c r="R131" s="2"/>
      <c r="S131" s="2"/>
      <c r="T131" s="2"/>
      <c r="U131" s="2"/>
      <c r="V131" s="2"/>
    </row>
    <row r="132" spans="1:22" ht="80.099999999999994" customHeight="1" x14ac:dyDescent="0.2">
      <c r="A132" s="12">
        <f>VLOOKUP('Pontuação - Priorização'!D132,'Demandas Projetos'!$A$6:$E$397,2,FALSE)</f>
        <v>288</v>
      </c>
      <c r="B132" s="45">
        <f t="shared" ref="B132:B195" si="4">ROW(132:132)-3</f>
        <v>129</v>
      </c>
      <c r="C132" s="46" t="str">
        <f>CONCATENATE(VLOOKUP(D132,'Demandas Projetos'!$A:$C,3,FALSE)," - ",VLOOKUP(D132,'Demandas Projetos'!$A:$D,4,FALSE))</f>
        <v xml:space="preserve"> - </v>
      </c>
      <c r="D132" s="47">
        <f>IFERROR(LARGE('Demandas Projetos'!$W:$W,Q132),"")</f>
        <v>2.9300000000000001E-13</v>
      </c>
      <c r="E132" s="48">
        <f>IFERROR(VLOOKUP($A132,'Demandas Projetos'!$B:$W,7,FALSE),"")</f>
        <v>0</v>
      </c>
      <c r="F132" s="49">
        <f>IFERROR(VLOOKUP($A132,'Demandas Projetos'!$B:$W,8,FALSE),"")</f>
        <v>0</v>
      </c>
      <c r="G132" s="68" t="s">
        <v>6</v>
      </c>
      <c r="H132" s="45"/>
      <c r="I132" s="2"/>
      <c r="J132" s="2"/>
      <c r="K132" s="2"/>
      <c r="L132" s="2"/>
      <c r="M132" s="2"/>
      <c r="N132" s="2"/>
      <c r="O132" s="2"/>
      <c r="P132" s="13">
        <f>VLOOKUP(D132,'Demandas Projetos'!$A:$W,22,FALSE)</f>
        <v>0</v>
      </c>
      <c r="Q132" s="13">
        <f t="shared" ref="Q132:Q195" si="5">ROW(132:132)-3</f>
        <v>129</v>
      </c>
      <c r="R132" s="2"/>
      <c r="S132" s="2"/>
      <c r="T132" s="2"/>
      <c r="U132" s="2"/>
      <c r="V132" s="2"/>
    </row>
    <row r="133" spans="1:22" ht="80.099999999999994" customHeight="1" x14ac:dyDescent="0.2">
      <c r="A133" s="12">
        <f>VLOOKUP('Pontuação - Priorização'!D133,'Demandas Projetos'!$A$6:$E$397,2,FALSE)</f>
        <v>287</v>
      </c>
      <c r="B133" s="45">
        <f t="shared" si="4"/>
        <v>130</v>
      </c>
      <c r="C133" s="46" t="str">
        <f>CONCATENATE(VLOOKUP(D133,'Demandas Projetos'!$A:$C,3,FALSE)," - ",VLOOKUP(D133,'Demandas Projetos'!$A:$D,4,FALSE))</f>
        <v xml:space="preserve"> - </v>
      </c>
      <c r="D133" s="47">
        <f>IFERROR(LARGE('Demandas Projetos'!$W:$W,Q133),"")</f>
        <v>2.9200000000000002E-13</v>
      </c>
      <c r="E133" s="48">
        <f>IFERROR(VLOOKUP($A133,'Demandas Projetos'!$B:$W,7,FALSE),"")</f>
        <v>0</v>
      </c>
      <c r="F133" s="49">
        <f>IFERROR(VLOOKUP($A133,'Demandas Projetos'!$B:$W,8,FALSE),"")</f>
        <v>0</v>
      </c>
      <c r="G133" s="68" t="s">
        <v>6</v>
      </c>
      <c r="H133" s="45"/>
      <c r="I133" s="2"/>
      <c r="J133" s="2"/>
      <c r="K133" s="2"/>
      <c r="L133" s="2"/>
      <c r="M133" s="2"/>
      <c r="N133" s="2"/>
      <c r="O133" s="2"/>
      <c r="P133" s="13">
        <f>VLOOKUP(D133,'Demandas Projetos'!$A:$W,22,FALSE)</f>
        <v>0</v>
      </c>
      <c r="Q133" s="13">
        <f t="shared" si="5"/>
        <v>130</v>
      </c>
      <c r="R133" s="2"/>
      <c r="S133" s="2"/>
      <c r="T133" s="2"/>
      <c r="U133" s="2"/>
      <c r="V133" s="2"/>
    </row>
    <row r="134" spans="1:22" ht="80.099999999999994" customHeight="1" x14ac:dyDescent="0.2">
      <c r="A134" s="12">
        <f>VLOOKUP('Pontuação - Priorização'!D134,'Demandas Projetos'!$A$6:$E$397,2,FALSE)</f>
        <v>286</v>
      </c>
      <c r="B134" s="45">
        <f t="shared" si="4"/>
        <v>131</v>
      </c>
      <c r="C134" s="46" t="str">
        <f>CONCATENATE(VLOOKUP(D134,'Demandas Projetos'!$A:$C,3,FALSE)," - ",VLOOKUP(D134,'Demandas Projetos'!$A:$D,4,FALSE))</f>
        <v xml:space="preserve"> - </v>
      </c>
      <c r="D134" s="47">
        <f>IFERROR(LARGE('Demandas Projetos'!$W:$W,Q134),"")</f>
        <v>2.9100000000000002E-13</v>
      </c>
      <c r="E134" s="48">
        <f>IFERROR(VLOOKUP($A134,'Demandas Projetos'!$B:$W,7,FALSE),"")</f>
        <v>0</v>
      </c>
      <c r="F134" s="49">
        <f>IFERROR(VLOOKUP($A134,'Demandas Projetos'!$B:$W,8,FALSE),"")</f>
        <v>0</v>
      </c>
      <c r="G134" s="68" t="s">
        <v>6</v>
      </c>
      <c r="H134" s="45"/>
      <c r="I134" s="2"/>
      <c r="J134" s="2"/>
      <c r="K134" s="2"/>
      <c r="L134" s="2"/>
      <c r="M134" s="2"/>
      <c r="N134" s="2"/>
      <c r="O134" s="2"/>
      <c r="P134" s="13">
        <f>VLOOKUP(D134,'Demandas Projetos'!$A:$W,22,FALSE)</f>
        <v>0</v>
      </c>
      <c r="Q134" s="13">
        <f t="shared" si="5"/>
        <v>131</v>
      </c>
      <c r="R134" s="2"/>
      <c r="S134" s="2"/>
      <c r="T134" s="2"/>
      <c r="U134" s="2"/>
      <c r="V134" s="2"/>
    </row>
    <row r="135" spans="1:22" ht="80.099999999999994" customHeight="1" x14ac:dyDescent="0.2">
      <c r="A135" s="12">
        <f>VLOOKUP('Pontuação - Priorização'!D135,'Demandas Projetos'!$A$6:$E$397,2,FALSE)</f>
        <v>285</v>
      </c>
      <c r="B135" s="45">
        <f t="shared" si="4"/>
        <v>132</v>
      </c>
      <c r="C135" s="46" t="str">
        <f>CONCATENATE(VLOOKUP(D135,'Demandas Projetos'!$A:$C,3,FALSE)," - ",VLOOKUP(D135,'Demandas Projetos'!$A:$D,4,FALSE))</f>
        <v xml:space="preserve"> - </v>
      </c>
      <c r="D135" s="47">
        <f>IFERROR(LARGE('Demandas Projetos'!$W:$W,Q135),"")</f>
        <v>2.8999999999999998E-13</v>
      </c>
      <c r="E135" s="48">
        <f>IFERROR(VLOOKUP($A135,'Demandas Projetos'!$B:$W,7,FALSE),"")</f>
        <v>0</v>
      </c>
      <c r="F135" s="49">
        <f>IFERROR(VLOOKUP($A135,'Demandas Projetos'!$B:$W,8,FALSE),"")</f>
        <v>0</v>
      </c>
      <c r="G135" s="68" t="s">
        <v>6</v>
      </c>
      <c r="H135" s="45"/>
      <c r="I135" s="2"/>
      <c r="J135" s="2"/>
      <c r="K135" s="2"/>
      <c r="L135" s="2"/>
      <c r="M135" s="2"/>
      <c r="N135" s="2"/>
      <c r="O135" s="2"/>
      <c r="P135" s="13">
        <f>VLOOKUP(D135,'Demandas Projetos'!$A:$W,22,FALSE)</f>
        <v>0</v>
      </c>
      <c r="Q135" s="13">
        <f t="shared" si="5"/>
        <v>132</v>
      </c>
      <c r="R135" s="2"/>
      <c r="S135" s="2"/>
      <c r="T135" s="2"/>
      <c r="U135" s="2"/>
      <c r="V135" s="2"/>
    </row>
    <row r="136" spans="1:22" ht="80.099999999999994" customHeight="1" x14ac:dyDescent="0.2">
      <c r="A136" s="12">
        <f>VLOOKUP('Pontuação - Priorização'!D136,'Demandas Projetos'!$A$6:$E$397,2,FALSE)</f>
        <v>284</v>
      </c>
      <c r="B136" s="45">
        <f t="shared" si="4"/>
        <v>133</v>
      </c>
      <c r="C136" s="46" t="str">
        <f>CONCATENATE(VLOOKUP(D136,'Demandas Projetos'!$A:$C,3,FALSE)," - ",VLOOKUP(D136,'Demandas Projetos'!$A:$D,4,FALSE))</f>
        <v xml:space="preserve"> - </v>
      </c>
      <c r="D136" s="47">
        <f>IFERROR(LARGE('Demandas Projetos'!$W:$W,Q136),"")</f>
        <v>2.8899999999999998E-13</v>
      </c>
      <c r="E136" s="48">
        <f>IFERROR(VLOOKUP($A136,'Demandas Projetos'!$B:$W,7,FALSE),"")</f>
        <v>0</v>
      </c>
      <c r="F136" s="49">
        <f>IFERROR(VLOOKUP($A136,'Demandas Projetos'!$B:$W,8,FALSE),"")</f>
        <v>0</v>
      </c>
      <c r="G136" s="68" t="s">
        <v>6</v>
      </c>
      <c r="H136" s="45"/>
      <c r="I136" s="2"/>
      <c r="J136" s="2"/>
      <c r="K136" s="2"/>
      <c r="L136" s="2"/>
      <c r="M136" s="2"/>
      <c r="N136" s="2"/>
      <c r="O136" s="2"/>
      <c r="P136" s="13">
        <f>VLOOKUP(D136,'Demandas Projetos'!$A:$W,22,FALSE)</f>
        <v>0</v>
      </c>
      <c r="Q136" s="13">
        <f t="shared" si="5"/>
        <v>133</v>
      </c>
      <c r="R136" s="2"/>
      <c r="S136" s="2"/>
      <c r="T136" s="2"/>
      <c r="U136" s="2"/>
      <c r="V136" s="2"/>
    </row>
    <row r="137" spans="1:22" ht="80.099999999999994" customHeight="1" x14ac:dyDescent="0.2">
      <c r="A137" s="12">
        <f>VLOOKUP('Pontuação - Priorização'!D137,'Demandas Projetos'!$A$6:$E$397,2,FALSE)</f>
        <v>283</v>
      </c>
      <c r="B137" s="45">
        <f t="shared" si="4"/>
        <v>134</v>
      </c>
      <c r="C137" s="46" t="str">
        <f>CONCATENATE(VLOOKUP(D137,'Demandas Projetos'!$A:$C,3,FALSE)," - ",VLOOKUP(D137,'Demandas Projetos'!$A:$D,4,FALSE))</f>
        <v xml:space="preserve"> - </v>
      </c>
      <c r="D137" s="47">
        <f>IFERROR(LARGE('Demandas Projetos'!$W:$W,Q137),"")</f>
        <v>2.8799999999999998E-13</v>
      </c>
      <c r="E137" s="48">
        <f>IFERROR(VLOOKUP($A137,'Demandas Projetos'!$B:$W,7,FALSE),"")</f>
        <v>0</v>
      </c>
      <c r="F137" s="49">
        <f>IFERROR(VLOOKUP($A137,'Demandas Projetos'!$B:$W,8,FALSE),"")</f>
        <v>0</v>
      </c>
      <c r="G137" s="68" t="s">
        <v>6</v>
      </c>
      <c r="H137" s="45"/>
      <c r="I137" s="2"/>
      <c r="J137" s="2"/>
      <c r="K137" s="2"/>
      <c r="L137" s="2"/>
      <c r="M137" s="2"/>
      <c r="N137" s="2"/>
      <c r="O137" s="2"/>
      <c r="P137" s="13">
        <f>VLOOKUP(D137,'Demandas Projetos'!$A:$W,22,FALSE)</f>
        <v>0</v>
      </c>
      <c r="Q137" s="13">
        <f t="shared" si="5"/>
        <v>134</v>
      </c>
      <c r="R137" s="2"/>
      <c r="S137" s="2"/>
      <c r="T137" s="2"/>
      <c r="U137" s="2"/>
      <c r="V137" s="2"/>
    </row>
    <row r="138" spans="1:22" ht="80.099999999999994" customHeight="1" x14ac:dyDescent="0.2">
      <c r="A138" s="12">
        <f>VLOOKUP('Pontuação - Priorização'!D138,'Demandas Projetos'!$A$6:$E$397,2,FALSE)</f>
        <v>282</v>
      </c>
      <c r="B138" s="45">
        <f t="shared" si="4"/>
        <v>135</v>
      </c>
      <c r="C138" s="46" t="str">
        <f>CONCATENATE(VLOOKUP(D138,'Demandas Projetos'!$A:$C,3,FALSE)," - ",VLOOKUP(D138,'Demandas Projetos'!$A:$D,4,FALSE))</f>
        <v xml:space="preserve"> - </v>
      </c>
      <c r="D138" s="47">
        <f>IFERROR(LARGE('Demandas Projetos'!$W:$W,Q138),"")</f>
        <v>2.8699999999999999E-13</v>
      </c>
      <c r="E138" s="48">
        <f>IFERROR(VLOOKUP($A138,'Demandas Projetos'!$B:$W,7,FALSE),"")</f>
        <v>0</v>
      </c>
      <c r="F138" s="49">
        <f>IFERROR(VLOOKUP($A138,'Demandas Projetos'!$B:$W,8,FALSE),"")</f>
        <v>0</v>
      </c>
      <c r="G138" s="68" t="s">
        <v>6</v>
      </c>
      <c r="H138" s="45"/>
      <c r="I138" s="2"/>
      <c r="J138" s="2"/>
      <c r="K138" s="2"/>
      <c r="L138" s="2"/>
      <c r="M138" s="2"/>
      <c r="N138" s="2"/>
      <c r="O138" s="2"/>
      <c r="P138" s="13">
        <f>VLOOKUP(D138,'Demandas Projetos'!$A:$W,22,FALSE)</f>
        <v>0</v>
      </c>
      <c r="Q138" s="13">
        <f t="shared" si="5"/>
        <v>135</v>
      </c>
      <c r="R138" s="2"/>
      <c r="S138" s="2"/>
      <c r="T138" s="2"/>
      <c r="U138" s="2"/>
      <c r="V138" s="2"/>
    </row>
    <row r="139" spans="1:22" ht="80.099999999999994" customHeight="1" x14ac:dyDescent="0.2">
      <c r="A139" s="12">
        <f>VLOOKUP('Pontuação - Priorização'!D139,'Demandas Projetos'!$A$6:$E$397,2,FALSE)</f>
        <v>281</v>
      </c>
      <c r="B139" s="45">
        <f t="shared" si="4"/>
        <v>136</v>
      </c>
      <c r="C139" s="46" t="str">
        <f>CONCATENATE(VLOOKUP(D139,'Demandas Projetos'!$A:$C,3,FALSE)," - ",VLOOKUP(D139,'Demandas Projetos'!$A:$D,4,FALSE))</f>
        <v xml:space="preserve"> - </v>
      </c>
      <c r="D139" s="47">
        <f>IFERROR(LARGE('Demandas Projetos'!$W:$W,Q139),"")</f>
        <v>2.8599999999999999E-13</v>
      </c>
      <c r="E139" s="48">
        <f>IFERROR(VLOOKUP($A139,'Demandas Projetos'!$B:$W,7,FALSE),"")</f>
        <v>0</v>
      </c>
      <c r="F139" s="49">
        <f>IFERROR(VLOOKUP($A139,'Demandas Projetos'!$B:$W,8,FALSE),"")</f>
        <v>0</v>
      </c>
      <c r="G139" s="68" t="s">
        <v>6</v>
      </c>
      <c r="H139" s="45"/>
      <c r="I139" s="2"/>
      <c r="J139" s="2"/>
      <c r="K139" s="2"/>
      <c r="L139" s="2"/>
      <c r="M139" s="2"/>
      <c r="N139" s="2"/>
      <c r="O139" s="2"/>
      <c r="P139" s="13">
        <f>VLOOKUP(D139,'Demandas Projetos'!$A:$W,22,FALSE)</f>
        <v>0</v>
      </c>
      <c r="Q139" s="13">
        <f t="shared" si="5"/>
        <v>136</v>
      </c>
      <c r="R139" s="2"/>
      <c r="S139" s="2"/>
      <c r="T139" s="2"/>
      <c r="U139" s="2"/>
      <c r="V139" s="2"/>
    </row>
    <row r="140" spans="1:22" ht="80.099999999999994" customHeight="1" x14ac:dyDescent="0.2">
      <c r="A140" s="12">
        <f>VLOOKUP('Pontuação - Priorização'!D140,'Demandas Projetos'!$A$6:$E$397,2,FALSE)</f>
        <v>280</v>
      </c>
      <c r="B140" s="45">
        <f t="shared" si="4"/>
        <v>137</v>
      </c>
      <c r="C140" s="46" t="str">
        <f>CONCATENATE(VLOOKUP(D140,'Demandas Projetos'!$A:$C,3,FALSE)," - ",VLOOKUP(D140,'Demandas Projetos'!$A:$D,4,FALSE))</f>
        <v xml:space="preserve"> - </v>
      </c>
      <c r="D140" s="47">
        <f>IFERROR(LARGE('Demandas Projetos'!$W:$W,Q140),"")</f>
        <v>2.85E-13</v>
      </c>
      <c r="E140" s="48">
        <f>IFERROR(VLOOKUP($A140,'Demandas Projetos'!$B:$W,7,FALSE),"")</f>
        <v>0</v>
      </c>
      <c r="F140" s="49">
        <f>IFERROR(VLOOKUP($A140,'Demandas Projetos'!$B:$W,8,FALSE),"")</f>
        <v>0</v>
      </c>
      <c r="G140" s="68" t="s">
        <v>6</v>
      </c>
      <c r="H140" s="45"/>
      <c r="I140" s="2"/>
      <c r="J140" s="2"/>
      <c r="K140" s="2"/>
      <c r="L140" s="2"/>
      <c r="M140" s="2"/>
      <c r="N140" s="2"/>
      <c r="O140" s="2"/>
      <c r="P140" s="13">
        <f>VLOOKUP(D140,'Demandas Projetos'!$A:$W,22,FALSE)</f>
        <v>0</v>
      </c>
      <c r="Q140" s="13">
        <f t="shared" si="5"/>
        <v>137</v>
      </c>
      <c r="R140" s="2"/>
      <c r="S140" s="2"/>
      <c r="T140" s="2"/>
      <c r="U140" s="2"/>
      <c r="V140" s="2"/>
    </row>
    <row r="141" spans="1:22" ht="80.099999999999994" customHeight="1" x14ac:dyDescent="0.2">
      <c r="A141" s="12">
        <f>VLOOKUP('Pontuação - Priorização'!D141,'Demandas Projetos'!$A$6:$E$397,2,FALSE)</f>
        <v>279</v>
      </c>
      <c r="B141" s="45">
        <f t="shared" si="4"/>
        <v>138</v>
      </c>
      <c r="C141" s="46" t="str">
        <f>CONCATENATE(VLOOKUP(D141,'Demandas Projetos'!$A:$C,3,FALSE)," - ",VLOOKUP(D141,'Demandas Projetos'!$A:$D,4,FALSE))</f>
        <v xml:space="preserve"> - </v>
      </c>
      <c r="D141" s="47">
        <f>IFERROR(LARGE('Demandas Projetos'!$W:$W,Q141),"")</f>
        <v>2.84E-13</v>
      </c>
      <c r="E141" s="48">
        <f>IFERROR(VLOOKUP($A141,'Demandas Projetos'!$B:$W,7,FALSE),"")</f>
        <v>0</v>
      </c>
      <c r="F141" s="49">
        <f>IFERROR(VLOOKUP($A141,'Demandas Projetos'!$B:$W,8,FALSE),"")</f>
        <v>0</v>
      </c>
      <c r="G141" s="68" t="s">
        <v>6</v>
      </c>
      <c r="H141" s="45"/>
      <c r="I141" s="2"/>
      <c r="J141" s="2"/>
      <c r="K141" s="2"/>
      <c r="L141" s="2"/>
      <c r="M141" s="2"/>
      <c r="N141" s="2"/>
      <c r="O141" s="2"/>
      <c r="P141" s="13">
        <f>VLOOKUP(D141,'Demandas Projetos'!$A:$W,22,FALSE)</f>
        <v>0</v>
      </c>
      <c r="Q141" s="13">
        <f t="shared" si="5"/>
        <v>138</v>
      </c>
      <c r="R141" s="2"/>
      <c r="S141" s="2"/>
      <c r="T141" s="2"/>
      <c r="U141" s="2"/>
      <c r="V141" s="2"/>
    </row>
    <row r="142" spans="1:22" ht="80.099999999999994" customHeight="1" x14ac:dyDescent="0.2">
      <c r="A142" s="12">
        <f>VLOOKUP('Pontuação - Priorização'!D142,'Demandas Projetos'!$A$6:$E$397,2,FALSE)</f>
        <v>278</v>
      </c>
      <c r="B142" s="45">
        <f t="shared" si="4"/>
        <v>139</v>
      </c>
      <c r="C142" s="46" t="str">
        <f>CONCATENATE(VLOOKUP(D142,'Demandas Projetos'!$A:$C,3,FALSE)," - ",VLOOKUP(D142,'Demandas Projetos'!$A:$D,4,FALSE))</f>
        <v xml:space="preserve"> - </v>
      </c>
      <c r="D142" s="47">
        <f>IFERROR(LARGE('Demandas Projetos'!$W:$W,Q142),"")</f>
        <v>2.8300000000000001E-13</v>
      </c>
      <c r="E142" s="48">
        <f>IFERROR(VLOOKUP($A142,'Demandas Projetos'!$B:$W,7,FALSE),"")</f>
        <v>0</v>
      </c>
      <c r="F142" s="49">
        <f>IFERROR(VLOOKUP($A142,'Demandas Projetos'!$B:$W,8,FALSE),"")</f>
        <v>0</v>
      </c>
      <c r="G142" s="68" t="s">
        <v>6</v>
      </c>
      <c r="H142" s="45"/>
      <c r="I142" s="2"/>
      <c r="J142" s="2"/>
      <c r="K142" s="2"/>
      <c r="L142" s="2"/>
      <c r="M142" s="2"/>
      <c r="N142" s="2"/>
      <c r="O142" s="2"/>
      <c r="P142" s="13">
        <f>VLOOKUP(D142,'Demandas Projetos'!$A:$W,22,FALSE)</f>
        <v>0</v>
      </c>
      <c r="Q142" s="13">
        <f t="shared" si="5"/>
        <v>139</v>
      </c>
      <c r="R142" s="2"/>
      <c r="S142" s="2"/>
      <c r="T142" s="2"/>
      <c r="U142" s="2"/>
      <c r="V142" s="2"/>
    </row>
    <row r="143" spans="1:22" ht="80.099999999999994" customHeight="1" x14ac:dyDescent="0.2">
      <c r="A143" s="12">
        <f>VLOOKUP('Pontuação - Priorização'!D143,'Demandas Projetos'!$A$6:$E$397,2,FALSE)</f>
        <v>277</v>
      </c>
      <c r="B143" s="45">
        <f t="shared" si="4"/>
        <v>140</v>
      </c>
      <c r="C143" s="46" t="str">
        <f>CONCATENATE(VLOOKUP(D143,'Demandas Projetos'!$A:$C,3,FALSE)," - ",VLOOKUP(D143,'Demandas Projetos'!$A:$D,4,FALSE))</f>
        <v xml:space="preserve"> - </v>
      </c>
      <c r="D143" s="47">
        <f>IFERROR(LARGE('Demandas Projetos'!$W:$W,Q143),"")</f>
        <v>2.8200000000000001E-13</v>
      </c>
      <c r="E143" s="48">
        <f>IFERROR(VLOOKUP($A143,'Demandas Projetos'!$B:$W,7,FALSE),"")</f>
        <v>0</v>
      </c>
      <c r="F143" s="49">
        <f>IFERROR(VLOOKUP($A143,'Demandas Projetos'!$B:$W,8,FALSE),"")</f>
        <v>0</v>
      </c>
      <c r="G143" s="68" t="s">
        <v>6</v>
      </c>
      <c r="H143" s="45"/>
      <c r="I143" s="2"/>
      <c r="J143" s="2"/>
      <c r="K143" s="2"/>
      <c r="L143" s="2"/>
      <c r="M143" s="2"/>
      <c r="N143" s="2"/>
      <c r="O143" s="2"/>
      <c r="P143" s="13">
        <f>VLOOKUP(D143,'Demandas Projetos'!$A:$W,22,FALSE)</f>
        <v>0</v>
      </c>
      <c r="Q143" s="13">
        <f t="shared" si="5"/>
        <v>140</v>
      </c>
      <c r="R143" s="2"/>
      <c r="S143" s="2"/>
      <c r="T143" s="2"/>
      <c r="U143" s="2"/>
      <c r="V143" s="2"/>
    </row>
    <row r="144" spans="1:22" ht="80.099999999999994" customHeight="1" x14ac:dyDescent="0.2">
      <c r="A144" s="12">
        <f>VLOOKUP('Pontuação - Priorização'!D144,'Demandas Projetos'!$A$6:$E$397,2,FALSE)</f>
        <v>276</v>
      </c>
      <c r="B144" s="45">
        <f t="shared" si="4"/>
        <v>141</v>
      </c>
      <c r="C144" s="46" t="str">
        <f>CONCATENATE(VLOOKUP(D144,'Demandas Projetos'!$A:$C,3,FALSE)," - ",VLOOKUP(D144,'Demandas Projetos'!$A:$D,4,FALSE))</f>
        <v xml:space="preserve"> - </v>
      </c>
      <c r="D144" s="47">
        <f>IFERROR(LARGE('Demandas Projetos'!$W:$W,Q144),"")</f>
        <v>2.8100000000000001E-13</v>
      </c>
      <c r="E144" s="48">
        <f>IFERROR(VLOOKUP($A144,'Demandas Projetos'!$B:$W,7,FALSE),"")</f>
        <v>0</v>
      </c>
      <c r="F144" s="49">
        <f>IFERROR(VLOOKUP($A144,'Demandas Projetos'!$B:$W,8,FALSE),"")</f>
        <v>0</v>
      </c>
      <c r="G144" s="68" t="s">
        <v>6</v>
      </c>
      <c r="H144" s="45"/>
      <c r="I144" s="2"/>
      <c r="J144" s="2"/>
      <c r="K144" s="2"/>
      <c r="L144" s="2"/>
      <c r="M144" s="2"/>
      <c r="N144" s="2"/>
      <c r="O144" s="2"/>
      <c r="P144" s="13">
        <f>VLOOKUP(D144,'Demandas Projetos'!$A:$W,22,FALSE)</f>
        <v>0</v>
      </c>
      <c r="Q144" s="13">
        <f t="shared" si="5"/>
        <v>141</v>
      </c>
      <c r="R144" s="2"/>
      <c r="S144" s="2"/>
      <c r="T144" s="2"/>
      <c r="U144" s="2"/>
      <c r="V144" s="2"/>
    </row>
    <row r="145" spans="1:22" ht="80.099999999999994" customHeight="1" x14ac:dyDescent="0.2">
      <c r="A145" s="12">
        <f>VLOOKUP('Pontuação - Priorização'!D145,'Demandas Projetos'!$A$6:$E$397,2,FALSE)</f>
        <v>275</v>
      </c>
      <c r="B145" s="45">
        <f t="shared" si="4"/>
        <v>142</v>
      </c>
      <c r="C145" s="46" t="str">
        <f>CONCATENATE(VLOOKUP(D145,'Demandas Projetos'!$A:$C,3,FALSE)," - ",VLOOKUP(D145,'Demandas Projetos'!$A:$D,4,FALSE))</f>
        <v xml:space="preserve"> - </v>
      </c>
      <c r="D145" s="47">
        <f>IFERROR(LARGE('Demandas Projetos'!$W:$W,Q145),"")</f>
        <v>2.8000000000000002E-13</v>
      </c>
      <c r="E145" s="48">
        <f>IFERROR(VLOOKUP($A145,'Demandas Projetos'!$B:$W,7,FALSE),"")</f>
        <v>0</v>
      </c>
      <c r="F145" s="49">
        <f>IFERROR(VLOOKUP($A145,'Demandas Projetos'!$B:$W,8,FALSE),"")</f>
        <v>0</v>
      </c>
      <c r="G145" s="68" t="s">
        <v>6</v>
      </c>
      <c r="H145" s="45"/>
      <c r="I145" s="2"/>
      <c r="J145" s="2"/>
      <c r="K145" s="2"/>
      <c r="L145" s="2"/>
      <c r="M145" s="2"/>
      <c r="N145" s="2"/>
      <c r="O145" s="2"/>
      <c r="P145" s="13">
        <f>VLOOKUP(D145,'Demandas Projetos'!$A:$W,22,FALSE)</f>
        <v>0</v>
      </c>
      <c r="Q145" s="13">
        <f t="shared" si="5"/>
        <v>142</v>
      </c>
      <c r="R145" s="2"/>
      <c r="S145" s="2"/>
      <c r="T145" s="2"/>
      <c r="U145" s="2"/>
      <c r="V145" s="2"/>
    </row>
    <row r="146" spans="1:22" ht="80.099999999999994" customHeight="1" x14ac:dyDescent="0.2">
      <c r="A146" s="12">
        <f>VLOOKUP('Pontuação - Priorização'!D146,'Demandas Projetos'!$A$6:$E$397,2,FALSE)</f>
        <v>274</v>
      </c>
      <c r="B146" s="45">
        <f t="shared" si="4"/>
        <v>143</v>
      </c>
      <c r="C146" s="46" t="str">
        <f>CONCATENATE(VLOOKUP(D146,'Demandas Projetos'!$A:$C,3,FALSE)," - ",VLOOKUP(D146,'Demandas Projetos'!$A:$D,4,FALSE))</f>
        <v xml:space="preserve"> - </v>
      </c>
      <c r="D146" s="47">
        <f>IFERROR(LARGE('Demandas Projetos'!$W:$W,Q146),"")</f>
        <v>2.7900000000000002E-13</v>
      </c>
      <c r="E146" s="48">
        <f>IFERROR(VLOOKUP($A146,'Demandas Projetos'!$B:$W,7,FALSE),"")</f>
        <v>0</v>
      </c>
      <c r="F146" s="49">
        <f>IFERROR(VLOOKUP($A146,'Demandas Projetos'!$B:$W,8,FALSE),"")</f>
        <v>0</v>
      </c>
      <c r="G146" s="68" t="s">
        <v>6</v>
      </c>
      <c r="H146" s="45"/>
      <c r="I146" s="2"/>
      <c r="J146" s="2"/>
      <c r="K146" s="2"/>
      <c r="L146" s="2"/>
      <c r="M146" s="2"/>
      <c r="N146" s="2"/>
      <c r="O146" s="2"/>
      <c r="P146" s="13">
        <f>VLOOKUP(D146,'Demandas Projetos'!$A:$W,22,FALSE)</f>
        <v>0</v>
      </c>
      <c r="Q146" s="13">
        <f t="shared" si="5"/>
        <v>143</v>
      </c>
      <c r="R146" s="2"/>
      <c r="S146" s="2"/>
      <c r="T146" s="2"/>
      <c r="U146" s="2"/>
      <c r="V146" s="2"/>
    </row>
    <row r="147" spans="1:22" ht="80.099999999999994" customHeight="1" x14ac:dyDescent="0.2">
      <c r="A147" s="12">
        <f>VLOOKUP('Pontuação - Priorização'!D147,'Demandas Projetos'!$A$6:$E$397,2,FALSE)</f>
        <v>273</v>
      </c>
      <c r="B147" s="45">
        <f t="shared" si="4"/>
        <v>144</v>
      </c>
      <c r="C147" s="46" t="str">
        <f>CONCATENATE(VLOOKUP(D147,'Demandas Projetos'!$A:$C,3,FALSE)," - ",VLOOKUP(D147,'Demandas Projetos'!$A:$D,4,FALSE))</f>
        <v xml:space="preserve"> - </v>
      </c>
      <c r="D147" s="47">
        <f>IFERROR(LARGE('Demandas Projetos'!$W:$W,Q147),"")</f>
        <v>2.7799999999999998E-13</v>
      </c>
      <c r="E147" s="48">
        <f>IFERROR(VLOOKUP($A147,'Demandas Projetos'!$B:$W,7,FALSE),"")</f>
        <v>0</v>
      </c>
      <c r="F147" s="49">
        <f>IFERROR(VLOOKUP($A147,'Demandas Projetos'!$B:$W,8,FALSE),"")</f>
        <v>0</v>
      </c>
      <c r="G147" s="68" t="s">
        <v>6</v>
      </c>
      <c r="H147" s="45"/>
      <c r="I147" s="2"/>
      <c r="J147" s="2"/>
      <c r="K147" s="2"/>
      <c r="L147" s="2"/>
      <c r="M147" s="2"/>
      <c r="N147" s="2"/>
      <c r="O147" s="2"/>
      <c r="P147" s="13">
        <f>VLOOKUP(D147,'Demandas Projetos'!$A:$W,22,FALSE)</f>
        <v>0</v>
      </c>
      <c r="Q147" s="13">
        <f t="shared" si="5"/>
        <v>144</v>
      </c>
      <c r="R147" s="2"/>
      <c r="S147" s="2"/>
      <c r="T147" s="2"/>
      <c r="U147" s="2"/>
      <c r="V147" s="2"/>
    </row>
    <row r="148" spans="1:22" ht="80.099999999999994" customHeight="1" x14ac:dyDescent="0.2">
      <c r="A148" s="12">
        <f>VLOOKUP('Pontuação - Priorização'!D148,'Demandas Projetos'!$A$6:$E$397,2,FALSE)</f>
        <v>272</v>
      </c>
      <c r="B148" s="45">
        <f t="shared" si="4"/>
        <v>145</v>
      </c>
      <c r="C148" s="46" t="str">
        <f>CONCATENATE(VLOOKUP(D148,'Demandas Projetos'!$A:$C,3,FALSE)," - ",VLOOKUP(D148,'Demandas Projetos'!$A:$D,4,FALSE))</f>
        <v xml:space="preserve"> - </v>
      </c>
      <c r="D148" s="47">
        <f>IFERROR(LARGE('Demandas Projetos'!$W:$W,Q148),"")</f>
        <v>2.7699999999999998E-13</v>
      </c>
      <c r="E148" s="48">
        <f>IFERROR(VLOOKUP($A148,'Demandas Projetos'!$B:$W,7,FALSE),"")</f>
        <v>0</v>
      </c>
      <c r="F148" s="49">
        <f>IFERROR(VLOOKUP($A148,'Demandas Projetos'!$B:$W,8,FALSE),"")</f>
        <v>0</v>
      </c>
      <c r="G148" s="68" t="s">
        <v>6</v>
      </c>
      <c r="H148" s="45"/>
      <c r="I148" s="2"/>
      <c r="J148" s="2"/>
      <c r="K148" s="2"/>
      <c r="L148" s="2"/>
      <c r="M148" s="2"/>
      <c r="N148" s="2"/>
      <c r="O148" s="2"/>
      <c r="P148" s="13">
        <f>VLOOKUP(D148,'Demandas Projetos'!$A:$W,22,FALSE)</f>
        <v>0</v>
      </c>
      <c r="Q148" s="13">
        <f t="shared" si="5"/>
        <v>145</v>
      </c>
      <c r="R148" s="2"/>
      <c r="S148" s="2"/>
      <c r="T148" s="2"/>
      <c r="U148" s="2"/>
      <c r="V148" s="2"/>
    </row>
    <row r="149" spans="1:22" ht="80.099999999999994" customHeight="1" x14ac:dyDescent="0.2">
      <c r="A149" s="12">
        <f>VLOOKUP('Pontuação - Priorização'!D149,'Demandas Projetos'!$A$6:$E$397,2,FALSE)</f>
        <v>271</v>
      </c>
      <c r="B149" s="45">
        <f t="shared" si="4"/>
        <v>146</v>
      </c>
      <c r="C149" s="46" t="str">
        <f>CONCATENATE(VLOOKUP(D149,'Demandas Projetos'!$A:$C,3,FALSE)," - ",VLOOKUP(D149,'Demandas Projetos'!$A:$D,4,FALSE))</f>
        <v xml:space="preserve"> - </v>
      </c>
      <c r="D149" s="47">
        <f>IFERROR(LARGE('Demandas Projetos'!$W:$W,Q149),"")</f>
        <v>2.7599999999999999E-13</v>
      </c>
      <c r="E149" s="48">
        <f>IFERROR(VLOOKUP($A149,'Demandas Projetos'!$B:$W,7,FALSE),"")</f>
        <v>0</v>
      </c>
      <c r="F149" s="49">
        <f>IFERROR(VLOOKUP($A149,'Demandas Projetos'!$B:$W,8,FALSE),"")</f>
        <v>0</v>
      </c>
      <c r="G149" s="68" t="s">
        <v>6</v>
      </c>
      <c r="H149" s="45"/>
      <c r="I149" s="2"/>
      <c r="J149" s="2"/>
      <c r="K149" s="2"/>
      <c r="L149" s="2"/>
      <c r="M149" s="2"/>
      <c r="N149" s="2"/>
      <c r="O149" s="2"/>
      <c r="P149" s="13">
        <f>VLOOKUP(D149,'Demandas Projetos'!$A:$W,22,FALSE)</f>
        <v>0</v>
      </c>
      <c r="Q149" s="13">
        <f t="shared" si="5"/>
        <v>146</v>
      </c>
      <c r="R149" s="2"/>
      <c r="S149" s="2"/>
      <c r="T149" s="2"/>
      <c r="U149" s="2"/>
      <c r="V149" s="2"/>
    </row>
    <row r="150" spans="1:22" ht="80.099999999999994" customHeight="1" x14ac:dyDescent="0.2">
      <c r="A150" s="12">
        <f>VLOOKUP('Pontuação - Priorização'!D150,'Demandas Projetos'!$A$6:$E$397,2,FALSE)</f>
        <v>270</v>
      </c>
      <c r="B150" s="45">
        <f t="shared" si="4"/>
        <v>147</v>
      </c>
      <c r="C150" s="46" t="str">
        <f>CONCATENATE(VLOOKUP(D150,'Demandas Projetos'!$A:$C,3,FALSE)," - ",VLOOKUP(D150,'Demandas Projetos'!$A:$D,4,FALSE))</f>
        <v xml:space="preserve"> - </v>
      </c>
      <c r="D150" s="47">
        <f>IFERROR(LARGE('Demandas Projetos'!$W:$W,Q150),"")</f>
        <v>2.7499999999999999E-13</v>
      </c>
      <c r="E150" s="48">
        <f>IFERROR(VLOOKUP($A150,'Demandas Projetos'!$B:$W,7,FALSE),"")</f>
        <v>0</v>
      </c>
      <c r="F150" s="49">
        <f>IFERROR(VLOOKUP($A150,'Demandas Projetos'!$B:$W,8,FALSE),"")</f>
        <v>0</v>
      </c>
      <c r="G150" s="68" t="s">
        <v>6</v>
      </c>
      <c r="H150" s="45"/>
      <c r="I150" s="2"/>
      <c r="J150" s="2"/>
      <c r="K150" s="2"/>
      <c r="L150" s="2"/>
      <c r="M150" s="2"/>
      <c r="N150" s="2"/>
      <c r="O150" s="2"/>
      <c r="P150" s="13">
        <f>VLOOKUP(D150,'Demandas Projetos'!$A:$W,22,FALSE)</f>
        <v>0</v>
      </c>
      <c r="Q150" s="13">
        <f t="shared" si="5"/>
        <v>147</v>
      </c>
      <c r="R150" s="2"/>
      <c r="S150" s="2"/>
      <c r="T150" s="2"/>
      <c r="U150" s="2"/>
      <c r="V150" s="2"/>
    </row>
    <row r="151" spans="1:22" ht="80.099999999999994" customHeight="1" x14ac:dyDescent="0.2">
      <c r="A151" s="12">
        <f>VLOOKUP('Pontuação - Priorização'!D151,'Demandas Projetos'!$A$6:$E$397,2,FALSE)</f>
        <v>269</v>
      </c>
      <c r="B151" s="45">
        <f t="shared" si="4"/>
        <v>148</v>
      </c>
      <c r="C151" s="46" t="str">
        <f>CONCATENATE(VLOOKUP(D151,'Demandas Projetos'!$A:$C,3,FALSE)," - ",VLOOKUP(D151,'Demandas Projetos'!$A:$D,4,FALSE))</f>
        <v xml:space="preserve"> - </v>
      </c>
      <c r="D151" s="47">
        <f>IFERROR(LARGE('Demandas Projetos'!$W:$W,Q151),"")</f>
        <v>2.7399999999999999E-13</v>
      </c>
      <c r="E151" s="48">
        <f>IFERROR(VLOOKUP($A151,'Demandas Projetos'!$B:$W,7,FALSE),"")</f>
        <v>0</v>
      </c>
      <c r="F151" s="49">
        <f>IFERROR(VLOOKUP($A151,'Demandas Projetos'!$B:$W,8,FALSE),"")</f>
        <v>0</v>
      </c>
      <c r="G151" s="68" t="s">
        <v>6</v>
      </c>
      <c r="H151" s="45"/>
      <c r="I151" s="2"/>
      <c r="J151" s="2"/>
      <c r="K151" s="2"/>
      <c r="L151" s="2"/>
      <c r="M151" s="2"/>
      <c r="N151" s="2"/>
      <c r="O151" s="2"/>
      <c r="P151" s="13">
        <f>VLOOKUP(D151,'Demandas Projetos'!$A:$W,22,FALSE)</f>
        <v>0</v>
      </c>
      <c r="Q151" s="13">
        <f t="shared" si="5"/>
        <v>148</v>
      </c>
      <c r="R151" s="2"/>
      <c r="S151" s="2"/>
      <c r="T151" s="2"/>
      <c r="U151" s="2"/>
      <c r="V151" s="2"/>
    </row>
    <row r="152" spans="1:22" ht="80.099999999999994" customHeight="1" x14ac:dyDescent="0.2">
      <c r="A152" s="12">
        <f>VLOOKUP('Pontuação - Priorização'!D152,'Demandas Projetos'!$A$6:$E$397,2,FALSE)</f>
        <v>268</v>
      </c>
      <c r="B152" s="45">
        <f t="shared" si="4"/>
        <v>149</v>
      </c>
      <c r="C152" s="46" t="str">
        <f>CONCATENATE(VLOOKUP(D152,'Demandas Projetos'!$A:$C,3,FALSE)," - ",VLOOKUP(D152,'Demandas Projetos'!$A:$D,4,FALSE))</f>
        <v xml:space="preserve"> - </v>
      </c>
      <c r="D152" s="47">
        <f>IFERROR(LARGE('Demandas Projetos'!$W:$W,Q152),"")</f>
        <v>2.73E-13</v>
      </c>
      <c r="E152" s="48">
        <f>IFERROR(VLOOKUP($A152,'Demandas Projetos'!$B:$W,7,FALSE),"")</f>
        <v>0</v>
      </c>
      <c r="F152" s="49">
        <f>IFERROR(VLOOKUP($A152,'Demandas Projetos'!$B:$W,8,FALSE),"")</f>
        <v>0</v>
      </c>
      <c r="G152" s="68" t="s">
        <v>6</v>
      </c>
      <c r="H152" s="45"/>
      <c r="I152" s="2"/>
      <c r="J152" s="2"/>
      <c r="K152" s="2"/>
      <c r="L152" s="2"/>
      <c r="M152" s="2"/>
      <c r="N152" s="2"/>
      <c r="O152" s="2"/>
      <c r="P152" s="13">
        <f>VLOOKUP(D152,'Demandas Projetos'!$A:$W,22,FALSE)</f>
        <v>0</v>
      </c>
      <c r="Q152" s="13">
        <f t="shared" si="5"/>
        <v>149</v>
      </c>
      <c r="R152" s="2"/>
      <c r="S152" s="2"/>
      <c r="T152" s="2"/>
      <c r="U152" s="2"/>
      <c r="V152" s="2"/>
    </row>
    <row r="153" spans="1:22" ht="80.099999999999994" customHeight="1" x14ac:dyDescent="0.2">
      <c r="A153" s="12">
        <f>VLOOKUP('Pontuação - Priorização'!D153,'Demandas Projetos'!$A$6:$E$397,2,FALSE)</f>
        <v>267</v>
      </c>
      <c r="B153" s="45">
        <f t="shared" si="4"/>
        <v>150</v>
      </c>
      <c r="C153" s="46" t="str">
        <f>CONCATENATE(VLOOKUP(D153,'Demandas Projetos'!$A:$C,3,FALSE)," - ",VLOOKUP(D153,'Demandas Projetos'!$A:$D,4,FALSE))</f>
        <v xml:space="preserve"> - </v>
      </c>
      <c r="D153" s="47">
        <f>IFERROR(LARGE('Demandas Projetos'!$W:$W,Q153),"")</f>
        <v>2.72E-13</v>
      </c>
      <c r="E153" s="48">
        <f>IFERROR(VLOOKUP($A153,'Demandas Projetos'!$B:$W,7,FALSE),"")</f>
        <v>0</v>
      </c>
      <c r="F153" s="49">
        <f>IFERROR(VLOOKUP($A153,'Demandas Projetos'!$B:$W,8,FALSE),"")</f>
        <v>0</v>
      </c>
      <c r="G153" s="68" t="s">
        <v>6</v>
      </c>
      <c r="H153" s="45"/>
      <c r="I153" s="2"/>
      <c r="J153" s="2"/>
      <c r="K153" s="2"/>
      <c r="L153" s="2"/>
      <c r="M153" s="2"/>
      <c r="N153" s="2"/>
      <c r="O153" s="2"/>
      <c r="P153" s="13">
        <f>VLOOKUP(D153,'Demandas Projetos'!$A:$W,22,FALSE)</f>
        <v>0</v>
      </c>
      <c r="Q153" s="13">
        <f t="shared" si="5"/>
        <v>150</v>
      </c>
      <c r="R153" s="2"/>
      <c r="S153" s="2"/>
      <c r="T153" s="2"/>
      <c r="U153" s="2"/>
      <c r="V153" s="2"/>
    </row>
    <row r="154" spans="1:22" ht="80.099999999999994" customHeight="1" x14ac:dyDescent="0.2">
      <c r="A154" s="12">
        <f>VLOOKUP('Pontuação - Priorização'!D154,'Demandas Projetos'!$A$6:$E$397,2,FALSE)</f>
        <v>266</v>
      </c>
      <c r="B154" s="45">
        <f t="shared" si="4"/>
        <v>151</v>
      </c>
      <c r="C154" s="46" t="str">
        <f>CONCATENATE(VLOOKUP(D154,'Demandas Projetos'!$A:$C,3,FALSE)," - ",VLOOKUP(D154,'Demandas Projetos'!$A:$D,4,FALSE))</f>
        <v xml:space="preserve"> - </v>
      </c>
      <c r="D154" s="47">
        <f>IFERROR(LARGE('Demandas Projetos'!$W:$W,Q154),"")</f>
        <v>2.7100000000000001E-13</v>
      </c>
      <c r="E154" s="48">
        <f>IFERROR(VLOOKUP($A154,'Demandas Projetos'!$B:$W,7,FALSE),"")</f>
        <v>0</v>
      </c>
      <c r="F154" s="49">
        <f>IFERROR(VLOOKUP($A154,'Demandas Projetos'!$B:$W,8,FALSE),"")</f>
        <v>0</v>
      </c>
      <c r="G154" s="68" t="s">
        <v>6</v>
      </c>
      <c r="H154" s="45"/>
      <c r="I154" s="2"/>
      <c r="J154" s="2"/>
      <c r="K154" s="2"/>
      <c r="L154" s="2"/>
      <c r="M154" s="2"/>
      <c r="N154" s="2"/>
      <c r="O154" s="2"/>
      <c r="P154" s="13">
        <f>VLOOKUP(D154,'Demandas Projetos'!$A:$W,22,FALSE)</f>
        <v>0</v>
      </c>
      <c r="Q154" s="13">
        <f t="shared" si="5"/>
        <v>151</v>
      </c>
      <c r="R154" s="2"/>
      <c r="S154" s="2"/>
      <c r="T154" s="2"/>
      <c r="U154" s="2"/>
      <c r="V154" s="2"/>
    </row>
    <row r="155" spans="1:22" ht="80.099999999999994" customHeight="1" x14ac:dyDescent="0.2">
      <c r="A155" s="12">
        <f>VLOOKUP('Pontuação - Priorização'!D155,'Demandas Projetos'!$A$6:$E$397,2,FALSE)</f>
        <v>265</v>
      </c>
      <c r="B155" s="45">
        <f t="shared" si="4"/>
        <v>152</v>
      </c>
      <c r="C155" s="46" t="str">
        <f>CONCATENATE(VLOOKUP(D155,'Demandas Projetos'!$A:$C,3,FALSE)," - ",VLOOKUP(D155,'Demandas Projetos'!$A:$D,4,FALSE))</f>
        <v xml:space="preserve"> - </v>
      </c>
      <c r="D155" s="47">
        <f>IFERROR(LARGE('Demandas Projetos'!$W:$W,Q155),"")</f>
        <v>2.7000000000000001E-13</v>
      </c>
      <c r="E155" s="48">
        <f>IFERROR(VLOOKUP($A155,'Demandas Projetos'!$B:$W,7,FALSE),"")</f>
        <v>0</v>
      </c>
      <c r="F155" s="49">
        <f>IFERROR(VLOOKUP($A155,'Demandas Projetos'!$B:$W,8,FALSE),"")</f>
        <v>0</v>
      </c>
      <c r="G155" s="68" t="s">
        <v>6</v>
      </c>
      <c r="H155" s="45"/>
      <c r="I155" s="2"/>
      <c r="J155" s="2"/>
      <c r="K155" s="2"/>
      <c r="L155" s="2"/>
      <c r="M155" s="2"/>
      <c r="N155" s="2"/>
      <c r="O155" s="2"/>
      <c r="P155" s="13">
        <f>VLOOKUP(D155,'Demandas Projetos'!$A:$W,22,FALSE)</f>
        <v>0</v>
      </c>
      <c r="Q155" s="13">
        <f t="shared" si="5"/>
        <v>152</v>
      </c>
      <c r="R155" s="2"/>
      <c r="S155" s="2"/>
      <c r="T155" s="2"/>
      <c r="U155" s="2"/>
      <c r="V155" s="2"/>
    </row>
    <row r="156" spans="1:22" ht="80.099999999999994" customHeight="1" x14ac:dyDescent="0.2">
      <c r="A156" s="12">
        <f>VLOOKUP('Pontuação - Priorização'!D156,'Demandas Projetos'!$A$6:$E$397,2,FALSE)</f>
        <v>264</v>
      </c>
      <c r="B156" s="45">
        <f t="shared" si="4"/>
        <v>153</v>
      </c>
      <c r="C156" s="46" t="str">
        <f>CONCATENATE(VLOOKUP(D156,'Demandas Projetos'!$A:$C,3,FALSE)," - ",VLOOKUP(D156,'Demandas Projetos'!$A:$D,4,FALSE))</f>
        <v xml:space="preserve"> - </v>
      </c>
      <c r="D156" s="47">
        <f>IFERROR(LARGE('Demandas Projetos'!$W:$W,Q156),"")</f>
        <v>2.6900000000000001E-13</v>
      </c>
      <c r="E156" s="48">
        <f>IFERROR(VLOOKUP($A156,'Demandas Projetos'!$B:$W,7,FALSE),"")</f>
        <v>0</v>
      </c>
      <c r="F156" s="49">
        <f>IFERROR(VLOOKUP($A156,'Demandas Projetos'!$B:$W,8,FALSE),"")</f>
        <v>0</v>
      </c>
      <c r="G156" s="68" t="s">
        <v>6</v>
      </c>
      <c r="H156" s="45"/>
      <c r="I156" s="2"/>
      <c r="J156" s="2"/>
      <c r="K156" s="2"/>
      <c r="L156" s="2"/>
      <c r="M156" s="2"/>
      <c r="N156" s="2"/>
      <c r="O156" s="2"/>
      <c r="P156" s="13">
        <f>VLOOKUP(D156,'Demandas Projetos'!$A:$W,22,FALSE)</f>
        <v>0</v>
      </c>
      <c r="Q156" s="13">
        <f t="shared" si="5"/>
        <v>153</v>
      </c>
      <c r="R156" s="2"/>
      <c r="S156" s="2"/>
      <c r="T156" s="2"/>
      <c r="U156" s="2"/>
      <c r="V156" s="2"/>
    </row>
    <row r="157" spans="1:22" ht="80.099999999999994" customHeight="1" x14ac:dyDescent="0.2">
      <c r="A157" s="12">
        <f>VLOOKUP('Pontuação - Priorização'!D157,'Demandas Projetos'!$A$6:$E$397,2,FALSE)</f>
        <v>263</v>
      </c>
      <c r="B157" s="45">
        <f t="shared" si="4"/>
        <v>154</v>
      </c>
      <c r="C157" s="46" t="str">
        <f>CONCATENATE(VLOOKUP(D157,'Demandas Projetos'!$A:$C,3,FALSE)," - ",VLOOKUP(D157,'Demandas Projetos'!$A:$D,4,FALSE))</f>
        <v xml:space="preserve"> - </v>
      </c>
      <c r="D157" s="47">
        <f>IFERROR(LARGE('Demandas Projetos'!$W:$W,Q157),"")</f>
        <v>2.6800000000000002E-13</v>
      </c>
      <c r="E157" s="48">
        <f>IFERROR(VLOOKUP($A157,'Demandas Projetos'!$B:$W,7,FALSE),"")</f>
        <v>0</v>
      </c>
      <c r="F157" s="49">
        <f>IFERROR(VLOOKUP($A157,'Demandas Projetos'!$B:$W,8,FALSE),"")</f>
        <v>0</v>
      </c>
      <c r="G157" s="68" t="s">
        <v>6</v>
      </c>
      <c r="H157" s="45"/>
      <c r="I157" s="2"/>
      <c r="J157" s="2"/>
      <c r="K157" s="2"/>
      <c r="L157" s="2"/>
      <c r="M157" s="2"/>
      <c r="N157" s="2"/>
      <c r="O157" s="2"/>
      <c r="P157" s="13">
        <f>VLOOKUP(D157,'Demandas Projetos'!$A:$W,22,FALSE)</f>
        <v>0</v>
      </c>
      <c r="Q157" s="13">
        <f t="shared" si="5"/>
        <v>154</v>
      </c>
      <c r="R157" s="2"/>
      <c r="S157" s="2"/>
      <c r="T157" s="2"/>
      <c r="U157" s="2"/>
      <c r="V157" s="2"/>
    </row>
    <row r="158" spans="1:22" ht="80.099999999999994" customHeight="1" x14ac:dyDescent="0.2">
      <c r="A158" s="12">
        <f>VLOOKUP('Pontuação - Priorização'!D158,'Demandas Projetos'!$A$6:$E$397,2,FALSE)</f>
        <v>262</v>
      </c>
      <c r="B158" s="45">
        <f t="shared" si="4"/>
        <v>155</v>
      </c>
      <c r="C158" s="46" t="str">
        <f>CONCATENATE(VLOOKUP(D158,'Demandas Projetos'!$A:$C,3,FALSE)," - ",VLOOKUP(D158,'Demandas Projetos'!$A:$D,4,FALSE))</f>
        <v xml:space="preserve"> - </v>
      </c>
      <c r="D158" s="47">
        <f>IFERROR(LARGE('Demandas Projetos'!$W:$W,Q158),"")</f>
        <v>2.6700000000000002E-13</v>
      </c>
      <c r="E158" s="48">
        <f>IFERROR(VLOOKUP($A158,'Demandas Projetos'!$B:$W,7,FALSE),"")</f>
        <v>0</v>
      </c>
      <c r="F158" s="49">
        <f>IFERROR(VLOOKUP($A158,'Demandas Projetos'!$B:$W,8,FALSE),"")</f>
        <v>0</v>
      </c>
      <c r="G158" s="68" t="s">
        <v>6</v>
      </c>
      <c r="H158" s="45"/>
      <c r="I158" s="2"/>
      <c r="J158" s="2"/>
      <c r="K158" s="2"/>
      <c r="L158" s="2"/>
      <c r="M158" s="2"/>
      <c r="N158" s="2"/>
      <c r="O158" s="2"/>
      <c r="P158" s="13">
        <f>VLOOKUP(D158,'Demandas Projetos'!$A:$W,22,FALSE)</f>
        <v>0</v>
      </c>
      <c r="Q158" s="13">
        <f t="shared" si="5"/>
        <v>155</v>
      </c>
      <c r="R158" s="2"/>
      <c r="S158" s="2"/>
      <c r="T158" s="2"/>
      <c r="U158" s="2"/>
      <c r="V158" s="2"/>
    </row>
    <row r="159" spans="1:22" ht="80.099999999999994" customHeight="1" x14ac:dyDescent="0.2">
      <c r="A159" s="12">
        <f>VLOOKUP('Pontuação - Priorização'!D159,'Demandas Projetos'!$A$6:$E$397,2,FALSE)</f>
        <v>261</v>
      </c>
      <c r="B159" s="45">
        <f t="shared" si="4"/>
        <v>156</v>
      </c>
      <c r="C159" s="46" t="str">
        <f>CONCATENATE(VLOOKUP(D159,'Demandas Projetos'!$A:$C,3,FALSE)," - ",VLOOKUP(D159,'Demandas Projetos'!$A:$D,4,FALSE))</f>
        <v xml:space="preserve"> - </v>
      </c>
      <c r="D159" s="47">
        <f>IFERROR(LARGE('Demandas Projetos'!$W:$W,Q159),"")</f>
        <v>2.6599999999999998E-13</v>
      </c>
      <c r="E159" s="48">
        <f>IFERROR(VLOOKUP($A159,'Demandas Projetos'!$B:$W,7,FALSE),"")</f>
        <v>0</v>
      </c>
      <c r="F159" s="49">
        <f>IFERROR(VLOOKUP($A159,'Demandas Projetos'!$B:$W,8,FALSE),"")</f>
        <v>0</v>
      </c>
      <c r="G159" s="68" t="s">
        <v>6</v>
      </c>
      <c r="H159" s="45"/>
      <c r="I159" s="2"/>
      <c r="J159" s="2"/>
      <c r="K159" s="2"/>
      <c r="L159" s="2"/>
      <c r="M159" s="2"/>
      <c r="N159" s="2"/>
      <c r="O159" s="2"/>
      <c r="P159" s="13">
        <f>VLOOKUP(D159,'Demandas Projetos'!$A:$W,22,FALSE)</f>
        <v>0</v>
      </c>
      <c r="Q159" s="13">
        <f t="shared" si="5"/>
        <v>156</v>
      </c>
      <c r="R159" s="2"/>
      <c r="S159" s="2"/>
      <c r="T159" s="2"/>
      <c r="U159" s="2"/>
      <c r="V159" s="2"/>
    </row>
    <row r="160" spans="1:22" ht="80.099999999999994" customHeight="1" x14ac:dyDescent="0.2">
      <c r="A160" s="12">
        <f>VLOOKUP('Pontuação - Priorização'!D160,'Demandas Projetos'!$A$6:$E$397,2,FALSE)</f>
        <v>260</v>
      </c>
      <c r="B160" s="45">
        <f t="shared" si="4"/>
        <v>157</v>
      </c>
      <c r="C160" s="46" t="str">
        <f>CONCATENATE(VLOOKUP(D160,'Demandas Projetos'!$A:$C,3,FALSE)," - ",VLOOKUP(D160,'Demandas Projetos'!$A:$D,4,FALSE))</f>
        <v xml:space="preserve"> - </v>
      </c>
      <c r="D160" s="47">
        <f>IFERROR(LARGE('Demandas Projetos'!$W:$W,Q160),"")</f>
        <v>2.6499999999999998E-13</v>
      </c>
      <c r="E160" s="48">
        <f>IFERROR(VLOOKUP($A160,'Demandas Projetos'!$B:$W,7,FALSE),"")</f>
        <v>0</v>
      </c>
      <c r="F160" s="49">
        <f>IFERROR(VLOOKUP($A160,'Demandas Projetos'!$B:$W,8,FALSE),"")</f>
        <v>0</v>
      </c>
      <c r="G160" s="68" t="s">
        <v>6</v>
      </c>
      <c r="H160" s="45"/>
      <c r="I160" s="2"/>
      <c r="J160" s="2"/>
      <c r="K160" s="2"/>
      <c r="L160" s="2"/>
      <c r="M160" s="2"/>
      <c r="N160" s="2"/>
      <c r="O160" s="2"/>
      <c r="P160" s="13">
        <f>VLOOKUP(D160,'Demandas Projetos'!$A:$W,22,FALSE)</f>
        <v>0</v>
      </c>
      <c r="Q160" s="13">
        <f t="shared" si="5"/>
        <v>157</v>
      </c>
      <c r="R160" s="2"/>
      <c r="S160" s="2"/>
      <c r="T160" s="2"/>
      <c r="U160" s="2"/>
      <c r="V160" s="2"/>
    </row>
    <row r="161" spans="1:22" ht="80.099999999999994" customHeight="1" x14ac:dyDescent="0.2">
      <c r="A161" s="12">
        <f>VLOOKUP('Pontuação - Priorização'!D161,'Demandas Projetos'!$A$6:$E$397,2,FALSE)</f>
        <v>259</v>
      </c>
      <c r="B161" s="45">
        <f t="shared" si="4"/>
        <v>158</v>
      </c>
      <c r="C161" s="46" t="str">
        <f>CONCATENATE(VLOOKUP(D161,'Demandas Projetos'!$A:$C,3,FALSE)," - ",VLOOKUP(D161,'Demandas Projetos'!$A:$D,4,FALSE))</f>
        <v xml:space="preserve"> - </v>
      </c>
      <c r="D161" s="47">
        <f>IFERROR(LARGE('Demandas Projetos'!$W:$W,Q161),"")</f>
        <v>2.6399999999999999E-13</v>
      </c>
      <c r="E161" s="48">
        <f>IFERROR(VLOOKUP($A161,'Demandas Projetos'!$B:$W,7,FALSE),"")</f>
        <v>0</v>
      </c>
      <c r="F161" s="49">
        <f>IFERROR(VLOOKUP($A161,'Demandas Projetos'!$B:$W,8,FALSE),"")</f>
        <v>0</v>
      </c>
      <c r="G161" s="68" t="s">
        <v>6</v>
      </c>
      <c r="H161" s="45"/>
      <c r="I161" s="2"/>
      <c r="J161" s="2"/>
      <c r="K161" s="2"/>
      <c r="L161" s="2"/>
      <c r="M161" s="2"/>
      <c r="N161" s="2"/>
      <c r="O161" s="2"/>
      <c r="P161" s="13">
        <f>VLOOKUP(D161,'Demandas Projetos'!$A:$W,22,FALSE)</f>
        <v>0</v>
      </c>
      <c r="Q161" s="13">
        <f t="shared" si="5"/>
        <v>158</v>
      </c>
      <c r="R161" s="2"/>
      <c r="S161" s="2"/>
      <c r="T161" s="2"/>
      <c r="U161" s="2"/>
      <c r="V161" s="2"/>
    </row>
    <row r="162" spans="1:22" ht="80.099999999999994" customHeight="1" x14ac:dyDescent="0.2">
      <c r="A162" s="12">
        <f>VLOOKUP('Pontuação - Priorização'!D162,'Demandas Projetos'!$A$6:$E$397,2,FALSE)</f>
        <v>258</v>
      </c>
      <c r="B162" s="45">
        <f t="shared" si="4"/>
        <v>159</v>
      </c>
      <c r="C162" s="46" t="str">
        <f>CONCATENATE(VLOOKUP(D162,'Demandas Projetos'!$A:$C,3,FALSE)," - ",VLOOKUP(D162,'Demandas Projetos'!$A:$D,4,FALSE))</f>
        <v xml:space="preserve"> - </v>
      </c>
      <c r="D162" s="47">
        <f>IFERROR(LARGE('Demandas Projetos'!$W:$W,Q162),"")</f>
        <v>2.6299999999999999E-13</v>
      </c>
      <c r="E162" s="48">
        <f>IFERROR(VLOOKUP($A162,'Demandas Projetos'!$B:$W,7,FALSE),"")</f>
        <v>0</v>
      </c>
      <c r="F162" s="49">
        <f>IFERROR(VLOOKUP($A162,'Demandas Projetos'!$B:$W,8,FALSE),"")</f>
        <v>0</v>
      </c>
      <c r="G162" s="68" t="s">
        <v>6</v>
      </c>
      <c r="H162" s="45"/>
      <c r="I162" s="2"/>
      <c r="J162" s="2"/>
      <c r="K162" s="2"/>
      <c r="L162" s="2"/>
      <c r="M162" s="2"/>
      <c r="N162" s="2"/>
      <c r="O162" s="2"/>
      <c r="P162" s="13">
        <f>VLOOKUP(D162,'Demandas Projetos'!$A:$W,22,FALSE)</f>
        <v>0</v>
      </c>
      <c r="Q162" s="13">
        <f t="shared" si="5"/>
        <v>159</v>
      </c>
      <c r="R162" s="2"/>
      <c r="S162" s="2"/>
      <c r="T162" s="2"/>
      <c r="U162" s="2"/>
      <c r="V162" s="2"/>
    </row>
    <row r="163" spans="1:22" ht="80.099999999999994" customHeight="1" x14ac:dyDescent="0.2">
      <c r="A163" s="12">
        <f>VLOOKUP('Pontuação - Priorização'!D163,'Demandas Projetos'!$A$6:$E$397,2,FALSE)</f>
        <v>257</v>
      </c>
      <c r="B163" s="45">
        <f t="shared" si="4"/>
        <v>160</v>
      </c>
      <c r="C163" s="46" t="str">
        <f>CONCATENATE(VLOOKUP(D163,'Demandas Projetos'!$A:$C,3,FALSE)," - ",VLOOKUP(D163,'Demandas Projetos'!$A:$D,4,FALSE))</f>
        <v xml:space="preserve"> - </v>
      </c>
      <c r="D163" s="47">
        <f>IFERROR(LARGE('Demandas Projetos'!$W:$W,Q163),"")</f>
        <v>2.6199999999999999E-13</v>
      </c>
      <c r="E163" s="48">
        <f>IFERROR(VLOOKUP($A163,'Demandas Projetos'!$B:$W,7,FALSE),"")</f>
        <v>0</v>
      </c>
      <c r="F163" s="49">
        <f>IFERROR(VLOOKUP($A163,'Demandas Projetos'!$B:$W,8,FALSE),"")</f>
        <v>0</v>
      </c>
      <c r="G163" s="68" t="s">
        <v>6</v>
      </c>
      <c r="H163" s="45"/>
      <c r="I163" s="2"/>
      <c r="J163" s="2"/>
      <c r="K163" s="2"/>
      <c r="L163" s="2"/>
      <c r="M163" s="2"/>
      <c r="N163" s="2"/>
      <c r="O163" s="2"/>
      <c r="P163" s="13">
        <f>VLOOKUP(D163,'Demandas Projetos'!$A:$W,22,FALSE)</f>
        <v>0</v>
      </c>
      <c r="Q163" s="13">
        <f t="shared" si="5"/>
        <v>160</v>
      </c>
      <c r="R163" s="2"/>
      <c r="S163" s="2"/>
      <c r="T163" s="2"/>
      <c r="U163" s="2"/>
      <c r="V163" s="2"/>
    </row>
    <row r="164" spans="1:22" ht="80.099999999999994" customHeight="1" x14ac:dyDescent="0.2">
      <c r="A164" s="12">
        <f>VLOOKUP('Pontuação - Priorização'!D164,'Demandas Projetos'!$A$6:$E$397,2,FALSE)</f>
        <v>256</v>
      </c>
      <c r="B164" s="45">
        <f t="shared" si="4"/>
        <v>161</v>
      </c>
      <c r="C164" s="46" t="str">
        <f>CONCATENATE(VLOOKUP(D164,'Demandas Projetos'!$A:$C,3,FALSE)," - ",VLOOKUP(D164,'Demandas Projetos'!$A:$D,4,FALSE))</f>
        <v xml:space="preserve"> - </v>
      </c>
      <c r="D164" s="47">
        <f>IFERROR(LARGE('Demandas Projetos'!$W:$W,Q164),"")</f>
        <v>2.61E-13</v>
      </c>
      <c r="E164" s="48">
        <f>IFERROR(VLOOKUP($A164,'Demandas Projetos'!$B:$W,7,FALSE),"")</f>
        <v>0</v>
      </c>
      <c r="F164" s="49">
        <f>IFERROR(VLOOKUP($A164,'Demandas Projetos'!$B:$W,8,FALSE),"")</f>
        <v>0</v>
      </c>
      <c r="G164" s="68" t="s">
        <v>6</v>
      </c>
      <c r="H164" s="45"/>
      <c r="I164" s="2"/>
      <c r="J164" s="2"/>
      <c r="K164" s="2"/>
      <c r="L164" s="2"/>
      <c r="M164" s="2"/>
      <c r="N164" s="2"/>
      <c r="O164" s="2"/>
      <c r="P164" s="13">
        <f>VLOOKUP(D164,'Demandas Projetos'!$A:$W,22,FALSE)</f>
        <v>0</v>
      </c>
      <c r="Q164" s="13">
        <f t="shared" si="5"/>
        <v>161</v>
      </c>
      <c r="R164" s="2"/>
      <c r="S164" s="2"/>
      <c r="T164" s="2"/>
      <c r="U164" s="2"/>
      <c r="V164" s="2"/>
    </row>
    <row r="165" spans="1:22" ht="80.099999999999994" customHeight="1" x14ac:dyDescent="0.2">
      <c r="A165" s="12">
        <f>VLOOKUP('Pontuação - Priorização'!D165,'Demandas Projetos'!$A$6:$E$397,2,FALSE)</f>
        <v>255</v>
      </c>
      <c r="B165" s="45">
        <f t="shared" si="4"/>
        <v>162</v>
      </c>
      <c r="C165" s="46" t="str">
        <f>CONCATENATE(VLOOKUP(D165,'Demandas Projetos'!$A:$C,3,FALSE)," - ",VLOOKUP(D165,'Demandas Projetos'!$A:$D,4,FALSE))</f>
        <v xml:space="preserve"> - </v>
      </c>
      <c r="D165" s="47">
        <f>IFERROR(LARGE('Demandas Projetos'!$W:$W,Q165),"")</f>
        <v>2.6E-13</v>
      </c>
      <c r="E165" s="48">
        <f>IFERROR(VLOOKUP($A165,'Demandas Projetos'!$B:$W,7,FALSE),"")</f>
        <v>0</v>
      </c>
      <c r="F165" s="49">
        <f>IFERROR(VLOOKUP($A165,'Demandas Projetos'!$B:$W,8,FALSE),"")</f>
        <v>0</v>
      </c>
      <c r="G165" s="68" t="s">
        <v>6</v>
      </c>
      <c r="H165" s="45"/>
      <c r="I165" s="2"/>
      <c r="J165" s="2"/>
      <c r="K165" s="2"/>
      <c r="L165" s="2"/>
      <c r="M165" s="2"/>
      <c r="N165" s="2"/>
      <c r="O165" s="2"/>
      <c r="P165" s="13">
        <f>VLOOKUP(D165,'Demandas Projetos'!$A:$W,22,FALSE)</f>
        <v>0</v>
      </c>
      <c r="Q165" s="13">
        <f t="shared" si="5"/>
        <v>162</v>
      </c>
      <c r="R165" s="2"/>
      <c r="S165" s="2"/>
      <c r="T165" s="2"/>
      <c r="U165" s="2"/>
      <c r="V165" s="2"/>
    </row>
    <row r="166" spans="1:22" ht="80.099999999999994" customHeight="1" x14ac:dyDescent="0.2">
      <c r="A166" s="12">
        <f>VLOOKUP('Pontuação - Priorização'!D166,'Demandas Projetos'!$A$6:$E$397,2,FALSE)</f>
        <v>254</v>
      </c>
      <c r="B166" s="45">
        <f t="shared" si="4"/>
        <v>163</v>
      </c>
      <c r="C166" s="46" t="str">
        <f>CONCATENATE(VLOOKUP(D166,'Demandas Projetos'!$A:$C,3,FALSE)," - ",VLOOKUP(D166,'Demandas Projetos'!$A:$D,4,FALSE))</f>
        <v xml:space="preserve"> - </v>
      </c>
      <c r="D166" s="47">
        <f>IFERROR(LARGE('Demandas Projetos'!$W:$W,Q166),"")</f>
        <v>2.5900000000000001E-13</v>
      </c>
      <c r="E166" s="48">
        <f>IFERROR(VLOOKUP($A166,'Demandas Projetos'!$B:$W,7,FALSE),"")</f>
        <v>0</v>
      </c>
      <c r="F166" s="49">
        <f>IFERROR(VLOOKUP($A166,'Demandas Projetos'!$B:$W,8,FALSE),"")</f>
        <v>0</v>
      </c>
      <c r="G166" s="68" t="s">
        <v>6</v>
      </c>
      <c r="H166" s="45"/>
      <c r="I166" s="2"/>
      <c r="J166" s="2"/>
      <c r="K166" s="2"/>
      <c r="L166" s="2"/>
      <c r="M166" s="2"/>
      <c r="N166" s="2"/>
      <c r="O166" s="2"/>
      <c r="P166" s="13">
        <f>VLOOKUP(D166,'Demandas Projetos'!$A:$W,22,FALSE)</f>
        <v>0</v>
      </c>
      <c r="Q166" s="13">
        <f t="shared" si="5"/>
        <v>163</v>
      </c>
      <c r="R166" s="2"/>
      <c r="S166" s="2"/>
      <c r="T166" s="2"/>
      <c r="U166" s="2"/>
      <c r="V166" s="2"/>
    </row>
    <row r="167" spans="1:22" ht="80.099999999999994" customHeight="1" x14ac:dyDescent="0.2">
      <c r="A167" s="12">
        <f>VLOOKUP('Pontuação - Priorização'!D167,'Demandas Projetos'!$A$6:$E$397,2,FALSE)</f>
        <v>253</v>
      </c>
      <c r="B167" s="45">
        <f t="shared" si="4"/>
        <v>164</v>
      </c>
      <c r="C167" s="46" t="str">
        <f>CONCATENATE(VLOOKUP(D167,'Demandas Projetos'!$A:$C,3,FALSE)," - ",VLOOKUP(D167,'Demandas Projetos'!$A:$D,4,FALSE))</f>
        <v xml:space="preserve"> - </v>
      </c>
      <c r="D167" s="47">
        <f>IFERROR(LARGE('Demandas Projetos'!$W:$W,Q167),"")</f>
        <v>2.5800000000000001E-13</v>
      </c>
      <c r="E167" s="48">
        <f>IFERROR(VLOOKUP($A167,'Demandas Projetos'!$B:$W,7,FALSE),"")</f>
        <v>0</v>
      </c>
      <c r="F167" s="49">
        <f>IFERROR(VLOOKUP($A167,'Demandas Projetos'!$B:$W,8,FALSE),"")</f>
        <v>0</v>
      </c>
      <c r="G167" s="68" t="s">
        <v>6</v>
      </c>
      <c r="H167" s="45"/>
      <c r="I167" s="2"/>
      <c r="J167" s="2"/>
      <c r="K167" s="2"/>
      <c r="L167" s="2"/>
      <c r="M167" s="2"/>
      <c r="N167" s="2"/>
      <c r="O167" s="2"/>
      <c r="P167" s="13">
        <f>VLOOKUP(D167,'Demandas Projetos'!$A:$W,22,FALSE)</f>
        <v>0</v>
      </c>
      <c r="Q167" s="13">
        <f t="shared" si="5"/>
        <v>164</v>
      </c>
      <c r="R167" s="2"/>
      <c r="S167" s="2"/>
      <c r="T167" s="2"/>
      <c r="U167" s="2"/>
      <c r="V167" s="2"/>
    </row>
    <row r="168" spans="1:22" ht="80.099999999999994" customHeight="1" x14ac:dyDescent="0.2">
      <c r="A168" s="12">
        <f>VLOOKUP('Pontuação - Priorização'!D168,'Demandas Projetos'!$A$6:$E$397,2,FALSE)</f>
        <v>252</v>
      </c>
      <c r="B168" s="45">
        <f t="shared" si="4"/>
        <v>165</v>
      </c>
      <c r="C168" s="46" t="str">
        <f>CONCATENATE(VLOOKUP(D168,'Demandas Projetos'!$A:$C,3,FALSE)," - ",VLOOKUP(D168,'Demandas Projetos'!$A:$D,4,FALSE))</f>
        <v xml:space="preserve"> - </v>
      </c>
      <c r="D168" s="47">
        <f>IFERROR(LARGE('Demandas Projetos'!$W:$W,Q168),"")</f>
        <v>2.5700000000000002E-13</v>
      </c>
      <c r="E168" s="48">
        <f>IFERROR(VLOOKUP($A168,'Demandas Projetos'!$B:$W,7,FALSE),"")</f>
        <v>0</v>
      </c>
      <c r="F168" s="49">
        <f>IFERROR(VLOOKUP($A168,'Demandas Projetos'!$B:$W,8,FALSE),"")</f>
        <v>0</v>
      </c>
      <c r="G168" s="68" t="s">
        <v>6</v>
      </c>
      <c r="H168" s="45"/>
      <c r="I168" s="2"/>
      <c r="J168" s="2"/>
      <c r="K168" s="2"/>
      <c r="L168" s="2"/>
      <c r="M168" s="2"/>
      <c r="N168" s="2"/>
      <c r="O168" s="2"/>
      <c r="P168" s="13">
        <f>VLOOKUP(D168,'Demandas Projetos'!$A:$W,22,FALSE)</f>
        <v>0</v>
      </c>
      <c r="Q168" s="13">
        <f t="shared" si="5"/>
        <v>165</v>
      </c>
      <c r="R168" s="2"/>
      <c r="S168" s="2"/>
      <c r="T168" s="2"/>
      <c r="U168" s="2"/>
      <c r="V168" s="2"/>
    </row>
    <row r="169" spans="1:22" ht="80.099999999999994" customHeight="1" x14ac:dyDescent="0.2">
      <c r="A169" s="12">
        <f>VLOOKUP('Pontuação - Priorização'!D169,'Demandas Projetos'!$A$6:$E$397,2,FALSE)</f>
        <v>251</v>
      </c>
      <c r="B169" s="45">
        <f t="shared" si="4"/>
        <v>166</v>
      </c>
      <c r="C169" s="46" t="str">
        <f>CONCATENATE(VLOOKUP(D169,'Demandas Projetos'!$A:$C,3,FALSE)," - ",VLOOKUP(D169,'Demandas Projetos'!$A:$D,4,FALSE))</f>
        <v xml:space="preserve"> - </v>
      </c>
      <c r="D169" s="47">
        <f>IFERROR(LARGE('Demandas Projetos'!$W:$W,Q169),"")</f>
        <v>2.5600000000000002E-13</v>
      </c>
      <c r="E169" s="48">
        <f>IFERROR(VLOOKUP($A169,'Demandas Projetos'!$B:$W,7,FALSE),"")</f>
        <v>0</v>
      </c>
      <c r="F169" s="49">
        <f>IFERROR(VLOOKUP($A169,'Demandas Projetos'!$B:$W,8,FALSE),"")</f>
        <v>0</v>
      </c>
      <c r="G169" s="68" t="s">
        <v>6</v>
      </c>
      <c r="H169" s="45"/>
      <c r="I169" s="2"/>
      <c r="J169" s="2"/>
      <c r="K169" s="2"/>
      <c r="L169" s="2"/>
      <c r="M169" s="2"/>
      <c r="N169" s="2"/>
      <c r="O169" s="2"/>
      <c r="P169" s="13">
        <f>VLOOKUP(D169,'Demandas Projetos'!$A:$W,22,FALSE)</f>
        <v>0</v>
      </c>
      <c r="Q169" s="13">
        <f t="shared" si="5"/>
        <v>166</v>
      </c>
      <c r="R169" s="2"/>
      <c r="S169" s="2"/>
      <c r="T169" s="2"/>
      <c r="U169" s="2"/>
      <c r="V169" s="2"/>
    </row>
    <row r="170" spans="1:22" ht="80.099999999999994" customHeight="1" x14ac:dyDescent="0.2">
      <c r="A170" s="12">
        <f>VLOOKUP('Pontuação - Priorização'!D170,'Demandas Projetos'!$A$6:$E$397,2,FALSE)</f>
        <v>250</v>
      </c>
      <c r="B170" s="45">
        <f t="shared" si="4"/>
        <v>167</v>
      </c>
      <c r="C170" s="46" t="str">
        <f>CONCATENATE(VLOOKUP(D170,'Demandas Projetos'!$A:$C,3,FALSE)," - ",VLOOKUP(D170,'Demandas Projetos'!$A:$D,4,FALSE))</f>
        <v xml:space="preserve"> - </v>
      </c>
      <c r="D170" s="47">
        <f>IFERROR(LARGE('Demandas Projetos'!$W:$W,Q170),"")</f>
        <v>2.5500000000000002E-13</v>
      </c>
      <c r="E170" s="48">
        <f>IFERROR(VLOOKUP($A170,'Demandas Projetos'!$B:$W,7,FALSE),"")</f>
        <v>0</v>
      </c>
      <c r="F170" s="49">
        <f>IFERROR(VLOOKUP($A170,'Demandas Projetos'!$B:$W,8,FALSE),"")</f>
        <v>0</v>
      </c>
      <c r="G170" s="68" t="s">
        <v>6</v>
      </c>
      <c r="H170" s="45"/>
      <c r="I170" s="2"/>
      <c r="J170" s="2"/>
      <c r="K170" s="2"/>
      <c r="L170" s="2"/>
      <c r="M170" s="2"/>
      <c r="N170" s="2"/>
      <c r="O170" s="2"/>
      <c r="P170" s="13">
        <f>VLOOKUP(D170,'Demandas Projetos'!$A:$W,22,FALSE)</f>
        <v>0</v>
      </c>
      <c r="Q170" s="13">
        <f t="shared" si="5"/>
        <v>167</v>
      </c>
      <c r="R170" s="2"/>
      <c r="S170" s="2"/>
      <c r="T170" s="2"/>
      <c r="U170" s="2"/>
      <c r="V170" s="2"/>
    </row>
    <row r="171" spans="1:22" ht="80.099999999999994" customHeight="1" x14ac:dyDescent="0.2">
      <c r="A171" s="12">
        <f>VLOOKUP('Pontuação - Priorização'!D171,'Demandas Projetos'!$A$6:$E$397,2,FALSE)</f>
        <v>249</v>
      </c>
      <c r="B171" s="45">
        <f t="shared" si="4"/>
        <v>168</v>
      </c>
      <c r="C171" s="46" t="str">
        <f>CONCATENATE(VLOOKUP(D171,'Demandas Projetos'!$A:$C,3,FALSE)," - ",VLOOKUP(D171,'Demandas Projetos'!$A:$D,4,FALSE))</f>
        <v xml:space="preserve"> - </v>
      </c>
      <c r="D171" s="47">
        <f>IFERROR(LARGE('Demandas Projetos'!$W:$W,Q171),"")</f>
        <v>2.5399999999999998E-13</v>
      </c>
      <c r="E171" s="48">
        <f>IFERROR(VLOOKUP($A171,'Demandas Projetos'!$B:$W,7,FALSE),"")</f>
        <v>0</v>
      </c>
      <c r="F171" s="49">
        <f>IFERROR(VLOOKUP($A171,'Demandas Projetos'!$B:$W,8,FALSE),"")</f>
        <v>0</v>
      </c>
      <c r="G171" s="68" t="s">
        <v>6</v>
      </c>
      <c r="H171" s="45"/>
      <c r="I171" s="2"/>
      <c r="J171" s="2"/>
      <c r="K171" s="2"/>
      <c r="L171" s="2"/>
      <c r="M171" s="2"/>
      <c r="N171" s="2"/>
      <c r="O171" s="2"/>
      <c r="P171" s="13">
        <f>VLOOKUP(D171,'Demandas Projetos'!$A:$W,22,FALSE)</f>
        <v>0</v>
      </c>
      <c r="Q171" s="13">
        <f t="shared" si="5"/>
        <v>168</v>
      </c>
      <c r="R171" s="2"/>
      <c r="S171" s="2"/>
      <c r="T171" s="2"/>
      <c r="U171" s="2"/>
      <c r="V171" s="2"/>
    </row>
    <row r="172" spans="1:22" ht="80.099999999999994" customHeight="1" x14ac:dyDescent="0.2">
      <c r="A172" s="12">
        <f>VLOOKUP('Pontuação - Priorização'!D172,'Demandas Projetos'!$A$6:$E$397,2,FALSE)</f>
        <v>248</v>
      </c>
      <c r="B172" s="45">
        <f t="shared" si="4"/>
        <v>169</v>
      </c>
      <c r="C172" s="46" t="str">
        <f>CONCATENATE(VLOOKUP(D172,'Demandas Projetos'!$A:$C,3,FALSE)," - ",VLOOKUP(D172,'Demandas Projetos'!$A:$D,4,FALSE))</f>
        <v xml:space="preserve"> - </v>
      </c>
      <c r="D172" s="47">
        <f>IFERROR(LARGE('Demandas Projetos'!$W:$W,Q172),"")</f>
        <v>2.5299999999999998E-13</v>
      </c>
      <c r="E172" s="48">
        <f>IFERROR(VLOOKUP($A172,'Demandas Projetos'!$B:$W,7,FALSE),"")</f>
        <v>0</v>
      </c>
      <c r="F172" s="49">
        <f>IFERROR(VLOOKUP($A172,'Demandas Projetos'!$B:$W,8,FALSE),"")</f>
        <v>0</v>
      </c>
      <c r="G172" s="68" t="s">
        <v>6</v>
      </c>
      <c r="H172" s="45"/>
      <c r="I172" s="2"/>
      <c r="J172" s="2"/>
      <c r="K172" s="2"/>
      <c r="L172" s="2"/>
      <c r="M172" s="2"/>
      <c r="N172" s="2"/>
      <c r="O172" s="2"/>
      <c r="P172" s="13">
        <f>VLOOKUP(D172,'Demandas Projetos'!$A:$W,22,FALSE)</f>
        <v>0</v>
      </c>
      <c r="Q172" s="13">
        <f t="shared" si="5"/>
        <v>169</v>
      </c>
      <c r="R172" s="2"/>
      <c r="S172" s="2"/>
      <c r="T172" s="2"/>
      <c r="U172" s="2"/>
      <c r="V172" s="2"/>
    </row>
    <row r="173" spans="1:22" ht="80.099999999999994" customHeight="1" x14ac:dyDescent="0.2">
      <c r="A173" s="12">
        <f>VLOOKUP('Pontuação - Priorização'!D173,'Demandas Projetos'!$A$6:$E$397,2,FALSE)</f>
        <v>247</v>
      </c>
      <c r="B173" s="45">
        <f t="shared" si="4"/>
        <v>170</v>
      </c>
      <c r="C173" s="46" t="str">
        <f>CONCATENATE(VLOOKUP(D173,'Demandas Projetos'!$A:$C,3,FALSE)," - ",VLOOKUP(D173,'Demandas Projetos'!$A:$D,4,FALSE))</f>
        <v xml:space="preserve"> - </v>
      </c>
      <c r="D173" s="47">
        <f>IFERROR(LARGE('Demandas Projetos'!$W:$W,Q173),"")</f>
        <v>2.5199999999999999E-13</v>
      </c>
      <c r="E173" s="48">
        <f>IFERROR(VLOOKUP($A173,'Demandas Projetos'!$B:$W,7,FALSE),"")</f>
        <v>0</v>
      </c>
      <c r="F173" s="49">
        <f>IFERROR(VLOOKUP($A173,'Demandas Projetos'!$B:$W,8,FALSE),"")</f>
        <v>0</v>
      </c>
      <c r="G173" s="68" t="s">
        <v>6</v>
      </c>
      <c r="H173" s="45"/>
      <c r="I173" s="2"/>
      <c r="J173" s="2"/>
      <c r="K173" s="2"/>
      <c r="L173" s="2"/>
      <c r="M173" s="2"/>
      <c r="N173" s="2"/>
      <c r="O173" s="2"/>
      <c r="P173" s="13">
        <f>VLOOKUP(D173,'Demandas Projetos'!$A:$W,22,FALSE)</f>
        <v>0</v>
      </c>
      <c r="Q173" s="13">
        <f t="shared" si="5"/>
        <v>170</v>
      </c>
      <c r="R173" s="2"/>
      <c r="S173" s="2"/>
      <c r="T173" s="2"/>
      <c r="U173" s="2"/>
      <c r="V173" s="2"/>
    </row>
    <row r="174" spans="1:22" ht="80.099999999999994" customHeight="1" x14ac:dyDescent="0.2">
      <c r="A174" s="12">
        <f>VLOOKUP('Pontuação - Priorização'!D174,'Demandas Projetos'!$A$6:$E$397,2,FALSE)</f>
        <v>246</v>
      </c>
      <c r="B174" s="45">
        <f t="shared" si="4"/>
        <v>171</v>
      </c>
      <c r="C174" s="46" t="str">
        <f>CONCATENATE(VLOOKUP(D174,'Demandas Projetos'!$A:$C,3,FALSE)," - ",VLOOKUP(D174,'Demandas Projetos'!$A:$D,4,FALSE))</f>
        <v xml:space="preserve"> - </v>
      </c>
      <c r="D174" s="47">
        <f>IFERROR(LARGE('Demandas Projetos'!$W:$W,Q174),"")</f>
        <v>2.5099999999999999E-13</v>
      </c>
      <c r="E174" s="48">
        <f>IFERROR(VLOOKUP($A174,'Demandas Projetos'!$B:$W,7,FALSE),"")</f>
        <v>0</v>
      </c>
      <c r="F174" s="49">
        <f>IFERROR(VLOOKUP($A174,'Demandas Projetos'!$B:$W,8,FALSE),"")</f>
        <v>0</v>
      </c>
      <c r="G174" s="68" t="s">
        <v>6</v>
      </c>
      <c r="H174" s="45"/>
      <c r="I174" s="2"/>
      <c r="J174" s="2"/>
      <c r="K174" s="2"/>
      <c r="L174" s="2"/>
      <c r="M174" s="2"/>
      <c r="N174" s="2"/>
      <c r="O174" s="2"/>
      <c r="P174" s="13">
        <f>VLOOKUP(D174,'Demandas Projetos'!$A:$W,22,FALSE)</f>
        <v>0</v>
      </c>
      <c r="Q174" s="13">
        <f t="shared" si="5"/>
        <v>171</v>
      </c>
      <c r="R174" s="2"/>
      <c r="S174" s="2"/>
      <c r="T174" s="2"/>
      <c r="U174" s="2"/>
      <c r="V174" s="2"/>
    </row>
    <row r="175" spans="1:22" ht="80.099999999999994" customHeight="1" x14ac:dyDescent="0.2">
      <c r="A175" s="12">
        <f>VLOOKUP('Pontuação - Priorização'!D175,'Demandas Projetos'!$A$6:$E$397,2,FALSE)</f>
        <v>245</v>
      </c>
      <c r="B175" s="45">
        <f t="shared" si="4"/>
        <v>172</v>
      </c>
      <c r="C175" s="46" t="str">
        <f>CONCATENATE(VLOOKUP(D175,'Demandas Projetos'!$A:$C,3,FALSE)," - ",VLOOKUP(D175,'Demandas Projetos'!$A:$D,4,FALSE))</f>
        <v xml:space="preserve"> - </v>
      </c>
      <c r="D175" s="47">
        <f>IFERROR(LARGE('Demandas Projetos'!$W:$W,Q175),"")</f>
        <v>2.4999999999999999E-13</v>
      </c>
      <c r="E175" s="48">
        <f>IFERROR(VLOOKUP($A175,'Demandas Projetos'!$B:$W,7,FALSE),"")</f>
        <v>0</v>
      </c>
      <c r="F175" s="49">
        <f>IFERROR(VLOOKUP($A175,'Demandas Projetos'!$B:$W,8,FALSE),"")</f>
        <v>0</v>
      </c>
      <c r="G175" s="68" t="s">
        <v>6</v>
      </c>
      <c r="H175" s="45"/>
      <c r="I175" s="2"/>
      <c r="J175" s="2"/>
      <c r="K175" s="2"/>
      <c r="L175" s="2"/>
      <c r="M175" s="2"/>
      <c r="N175" s="2"/>
      <c r="O175" s="2"/>
      <c r="P175" s="13">
        <f>VLOOKUP(D175,'Demandas Projetos'!$A:$W,22,FALSE)</f>
        <v>0</v>
      </c>
      <c r="Q175" s="13">
        <f t="shared" si="5"/>
        <v>172</v>
      </c>
      <c r="R175" s="2"/>
      <c r="S175" s="2"/>
      <c r="T175" s="2"/>
      <c r="U175" s="2"/>
      <c r="V175" s="2"/>
    </row>
    <row r="176" spans="1:22" ht="80.099999999999994" customHeight="1" x14ac:dyDescent="0.2">
      <c r="A176" s="12">
        <f>VLOOKUP('Pontuação - Priorização'!D176,'Demandas Projetos'!$A$6:$E$397,2,FALSE)</f>
        <v>244</v>
      </c>
      <c r="B176" s="45">
        <f t="shared" si="4"/>
        <v>173</v>
      </c>
      <c r="C176" s="46" t="str">
        <f>CONCATENATE(VLOOKUP(D176,'Demandas Projetos'!$A:$C,3,FALSE)," - ",VLOOKUP(D176,'Demandas Projetos'!$A:$D,4,FALSE))</f>
        <v xml:space="preserve"> - </v>
      </c>
      <c r="D176" s="47">
        <f>IFERROR(LARGE('Demandas Projetos'!$W:$W,Q176),"")</f>
        <v>2.49E-13</v>
      </c>
      <c r="E176" s="48">
        <f>IFERROR(VLOOKUP($A176,'Demandas Projetos'!$B:$W,7,FALSE),"")</f>
        <v>0</v>
      </c>
      <c r="F176" s="49">
        <f>IFERROR(VLOOKUP($A176,'Demandas Projetos'!$B:$W,8,FALSE),"")</f>
        <v>0</v>
      </c>
      <c r="G176" s="68" t="s">
        <v>6</v>
      </c>
      <c r="H176" s="45"/>
      <c r="I176" s="2"/>
      <c r="J176" s="2"/>
      <c r="K176" s="2"/>
      <c r="L176" s="2"/>
      <c r="M176" s="2"/>
      <c r="N176" s="2"/>
      <c r="O176" s="2"/>
      <c r="P176" s="13">
        <f>VLOOKUP(D176,'Demandas Projetos'!$A:$W,22,FALSE)</f>
        <v>0</v>
      </c>
      <c r="Q176" s="13">
        <f t="shared" si="5"/>
        <v>173</v>
      </c>
      <c r="R176" s="2"/>
      <c r="S176" s="2"/>
      <c r="T176" s="2"/>
      <c r="U176" s="2"/>
      <c r="V176" s="2"/>
    </row>
    <row r="177" spans="1:22" ht="80.099999999999994" customHeight="1" x14ac:dyDescent="0.2">
      <c r="A177" s="12">
        <f>VLOOKUP('Pontuação - Priorização'!D177,'Demandas Projetos'!$A$6:$E$397,2,FALSE)</f>
        <v>243</v>
      </c>
      <c r="B177" s="45">
        <f t="shared" si="4"/>
        <v>174</v>
      </c>
      <c r="C177" s="46" t="str">
        <f>CONCATENATE(VLOOKUP(D177,'Demandas Projetos'!$A:$C,3,FALSE)," - ",VLOOKUP(D177,'Demandas Projetos'!$A:$D,4,FALSE))</f>
        <v xml:space="preserve"> - </v>
      </c>
      <c r="D177" s="47">
        <f>IFERROR(LARGE('Demandas Projetos'!$W:$W,Q177),"")</f>
        <v>2.48E-13</v>
      </c>
      <c r="E177" s="48">
        <f>IFERROR(VLOOKUP($A177,'Demandas Projetos'!$B:$W,7,FALSE),"")</f>
        <v>0</v>
      </c>
      <c r="F177" s="49">
        <f>IFERROR(VLOOKUP($A177,'Demandas Projetos'!$B:$W,8,FALSE),"")</f>
        <v>0</v>
      </c>
      <c r="G177" s="68" t="s">
        <v>6</v>
      </c>
      <c r="H177" s="45"/>
      <c r="I177" s="2"/>
      <c r="J177" s="2"/>
      <c r="K177" s="2"/>
      <c r="L177" s="2"/>
      <c r="M177" s="2"/>
      <c r="N177" s="2"/>
      <c r="O177" s="2"/>
      <c r="P177" s="13">
        <f>VLOOKUP(D177,'Demandas Projetos'!$A:$W,22,FALSE)</f>
        <v>0</v>
      </c>
      <c r="Q177" s="13">
        <f t="shared" si="5"/>
        <v>174</v>
      </c>
      <c r="R177" s="2"/>
      <c r="S177" s="2"/>
      <c r="T177" s="2"/>
      <c r="U177" s="2"/>
      <c r="V177" s="2"/>
    </row>
    <row r="178" spans="1:22" ht="80.099999999999994" customHeight="1" x14ac:dyDescent="0.2">
      <c r="A178" s="12">
        <f>VLOOKUP('Pontuação - Priorização'!D178,'Demandas Projetos'!$A$6:$E$397,2,FALSE)</f>
        <v>242</v>
      </c>
      <c r="B178" s="45">
        <f t="shared" si="4"/>
        <v>175</v>
      </c>
      <c r="C178" s="46" t="str">
        <f>CONCATENATE(VLOOKUP(D178,'Demandas Projetos'!$A:$C,3,FALSE)," - ",VLOOKUP(D178,'Demandas Projetos'!$A:$D,4,FALSE))</f>
        <v xml:space="preserve"> - </v>
      </c>
      <c r="D178" s="47">
        <f>IFERROR(LARGE('Demandas Projetos'!$W:$W,Q178),"")</f>
        <v>2.4700000000000001E-13</v>
      </c>
      <c r="E178" s="48">
        <f>IFERROR(VLOOKUP($A178,'Demandas Projetos'!$B:$W,7,FALSE),"")</f>
        <v>0</v>
      </c>
      <c r="F178" s="49">
        <f>IFERROR(VLOOKUP($A178,'Demandas Projetos'!$B:$W,8,FALSE),"")</f>
        <v>0</v>
      </c>
      <c r="G178" s="68" t="s">
        <v>6</v>
      </c>
      <c r="H178" s="45"/>
      <c r="I178" s="2"/>
      <c r="J178" s="2"/>
      <c r="K178" s="2"/>
      <c r="L178" s="2"/>
      <c r="M178" s="2"/>
      <c r="N178" s="2"/>
      <c r="O178" s="2"/>
      <c r="P178" s="13">
        <f>VLOOKUP(D178,'Demandas Projetos'!$A:$W,22,FALSE)</f>
        <v>0</v>
      </c>
      <c r="Q178" s="13">
        <f t="shared" si="5"/>
        <v>175</v>
      </c>
      <c r="R178" s="2"/>
      <c r="S178" s="2"/>
      <c r="T178" s="2"/>
      <c r="U178" s="2"/>
      <c r="V178" s="2"/>
    </row>
    <row r="179" spans="1:22" ht="80.099999999999994" customHeight="1" x14ac:dyDescent="0.2">
      <c r="A179" s="12">
        <f>VLOOKUP('Pontuação - Priorização'!D179,'Demandas Projetos'!$A$6:$E$397,2,FALSE)</f>
        <v>241</v>
      </c>
      <c r="B179" s="45">
        <f t="shared" si="4"/>
        <v>176</v>
      </c>
      <c r="C179" s="46" t="str">
        <f>CONCATENATE(VLOOKUP(D179,'Demandas Projetos'!$A:$C,3,FALSE)," - ",VLOOKUP(D179,'Demandas Projetos'!$A:$D,4,FALSE))</f>
        <v xml:space="preserve"> - </v>
      </c>
      <c r="D179" s="47">
        <f>IFERROR(LARGE('Demandas Projetos'!$W:$W,Q179),"")</f>
        <v>2.4600000000000001E-13</v>
      </c>
      <c r="E179" s="48">
        <f>IFERROR(VLOOKUP($A179,'Demandas Projetos'!$B:$W,7,FALSE),"")</f>
        <v>0</v>
      </c>
      <c r="F179" s="49">
        <f>IFERROR(VLOOKUP($A179,'Demandas Projetos'!$B:$W,8,FALSE),"")</f>
        <v>0</v>
      </c>
      <c r="G179" s="68" t="s">
        <v>6</v>
      </c>
      <c r="H179" s="45"/>
      <c r="I179" s="2"/>
      <c r="J179" s="2"/>
      <c r="K179" s="2"/>
      <c r="L179" s="2"/>
      <c r="M179" s="2"/>
      <c r="N179" s="2"/>
      <c r="O179" s="2"/>
      <c r="P179" s="13">
        <f>VLOOKUP(D179,'Demandas Projetos'!$A:$W,22,FALSE)</f>
        <v>0</v>
      </c>
      <c r="Q179" s="13">
        <f t="shared" si="5"/>
        <v>176</v>
      </c>
      <c r="R179" s="2"/>
      <c r="S179" s="2"/>
      <c r="T179" s="2"/>
      <c r="U179" s="2"/>
      <c r="V179" s="2"/>
    </row>
    <row r="180" spans="1:22" ht="80.099999999999994" customHeight="1" x14ac:dyDescent="0.2">
      <c r="A180" s="12">
        <f>VLOOKUP('Pontuação - Priorização'!D180,'Demandas Projetos'!$A$6:$E$397,2,FALSE)</f>
        <v>240</v>
      </c>
      <c r="B180" s="45">
        <f t="shared" si="4"/>
        <v>177</v>
      </c>
      <c r="C180" s="46" t="str">
        <f>CONCATENATE(VLOOKUP(D180,'Demandas Projetos'!$A:$C,3,FALSE)," - ",VLOOKUP(D180,'Demandas Projetos'!$A:$D,4,FALSE))</f>
        <v xml:space="preserve"> - </v>
      </c>
      <c r="D180" s="47">
        <f>IFERROR(LARGE('Demandas Projetos'!$W:$W,Q180),"")</f>
        <v>2.4500000000000002E-13</v>
      </c>
      <c r="E180" s="48">
        <f>IFERROR(VLOOKUP($A180,'Demandas Projetos'!$B:$W,7,FALSE),"")</f>
        <v>0</v>
      </c>
      <c r="F180" s="49">
        <f>IFERROR(VLOOKUP($A180,'Demandas Projetos'!$B:$W,8,FALSE),"")</f>
        <v>0</v>
      </c>
      <c r="G180" s="68" t="s">
        <v>6</v>
      </c>
      <c r="H180" s="45"/>
      <c r="I180" s="2"/>
      <c r="J180" s="2"/>
      <c r="K180" s="2"/>
      <c r="L180" s="2"/>
      <c r="M180" s="2"/>
      <c r="N180" s="2"/>
      <c r="O180" s="2"/>
      <c r="P180" s="13">
        <f>VLOOKUP(D180,'Demandas Projetos'!$A:$W,22,FALSE)</f>
        <v>0</v>
      </c>
      <c r="Q180" s="13">
        <f t="shared" si="5"/>
        <v>177</v>
      </c>
      <c r="R180" s="2"/>
      <c r="S180" s="2"/>
      <c r="T180" s="2"/>
      <c r="U180" s="2"/>
      <c r="V180" s="2"/>
    </row>
    <row r="181" spans="1:22" ht="80.099999999999994" customHeight="1" x14ac:dyDescent="0.2">
      <c r="A181" s="12">
        <f>VLOOKUP('Pontuação - Priorização'!D181,'Demandas Projetos'!$A$6:$E$397,2,FALSE)</f>
        <v>239</v>
      </c>
      <c r="B181" s="45">
        <f t="shared" si="4"/>
        <v>178</v>
      </c>
      <c r="C181" s="46" t="str">
        <f>CONCATENATE(VLOOKUP(D181,'Demandas Projetos'!$A:$C,3,FALSE)," - ",VLOOKUP(D181,'Demandas Projetos'!$A:$D,4,FALSE))</f>
        <v xml:space="preserve"> - </v>
      </c>
      <c r="D181" s="47">
        <f>IFERROR(LARGE('Demandas Projetos'!$W:$W,Q181),"")</f>
        <v>2.4400000000000002E-13</v>
      </c>
      <c r="E181" s="48">
        <f>IFERROR(VLOOKUP($A181,'Demandas Projetos'!$B:$W,7,FALSE),"")</f>
        <v>0</v>
      </c>
      <c r="F181" s="49">
        <f>IFERROR(VLOOKUP($A181,'Demandas Projetos'!$B:$W,8,FALSE),"")</f>
        <v>0</v>
      </c>
      <c r="G181" s="68" t="s">
        <v>6</v>
      </c>
      <c r="H181" s="45"/>
      <c r="I181" s="2"/>
      <c r="J181" s="2"/>
      <c r="K181" s="2"/>
      <c r="L181" s="2"/>
      <c r="M181" s="2"/>
      <c r="N181" s="2"/>
      <c r="O181" s="2"/>
      <c r="P181" s="13">
        <f>VLOOKUP(D181,'Demandas Projetos'!$A:$W,22,FALSE)</f>
        <v>0</v>
      </c>
      <c r="Q181" s="13">
        <f t="shared" si="5"/>
        <v>178</v>
      </c>
      <c r="R181" s="2"/>
      <c r="S181" s="2"/>
      <c r="T181" s="2"/>
      <c r="U181" s="2"/>
      <c r="V181" s="2"/>
    </row>
    <row r="182" spans="1:22" ht="80.099999999999994" customHeight="1" x14ac:dyDescent="0.2">
      <c r="A182" s="12">
        <f>VLOOKUP('Pontuação - Priorização'!D182,'Demandas Projetos'!$A$6:$E$397,2,FALSE)</f>
        <v>238</v>
      </c>
      <c r="B182" s="45">
        <f t="shared" si="4"/>
        <v>179</v>
      </c>
      <c r="C182" s="46" t="str">
        <f>CONCATENATE(VLOOKUP(D182,'Demandas Projetos'!$A:$C,3,FALSE)," - ",VLOOKUP(D182,'Demandas Projetos'!$A:$D,4,FALSE))</f>
        <v xml:space="preserve"> - </v>
      </c>
      <c r="D182" s="47">
        <f>IFERROR(LARGE('Demandas Projetos'!$W:$W,Q182),"")</f>
        <v>2.4300000000000002E-13</v>
      </c>
      <c r="E182" s="48">
        <f>IFERROR(VLOOKUP($A182,'Demandas Projetos'!$B:$W,7,FALSE),"")</f>
        <v>0</v>
      </c>
      <c r="F182" s="49">
        <f>IFERROR(VLOOKUP($A182,'Demandas Projetos'!$B:$W,8,FALSE),"")</f>
        <v>0</v>
      </c>
      <c r="G182" s="68" t="s">
        <v>6</v>
      </c>
      <c r="H182" s="45"/>
      <c r="I182" s="2"/>
      <c r="J182" s="2"/>
      <c r="K182" s="2"/>
      <c r="L182" s="2"/>
      <c r="M182" s="2"/>
      <c r="N182" s="2"/>
      <c r="O182" s="2"/>
      <c r="P182" s="13">
        <f>VLOOKUP(D182,'Demandas Projetos'!$A:$W,22,FALSE)</f>
        <v>0</v>
      </c>
      <c r="Q182" s="13">
        <f t="shared" si="5"/>
        <v>179</v>
      </c>
      <c r="R182" s="2"/>
      <c r="S182" s="2"/>
      <c r="T182" s="2"/>
      <c r="U182" s="2"/>
      <c r="V182" s="2"/>
    </row>
    <row r="183" spans="1:22" ht="80.099999999999994" customHeight="1" x14ac:dyDescent="0.2">
      <c r="A183" s="12">
        <f>VLOOKUP('Pontuação - Priorização'!D183,'Demandas Projetos'!$A$6:$E$397,2,FALSE)</f>
        <v>237</v>
      </c>
      <c r="B183" s="45">
        <f t="shared" si="4"/>
        <v>180</v>
      </c>
      <c r="C183" s="46" t="str">
        <f>CONCATENATE(VLOOKUP(D183,'Demandas Projetos'!$A:$C,3,FALSE)," - ",VLOOKUP(D183,'Demandas Projetos'!$A:$D,4,FALSE))</f>
        <v xml:space="preserve"> - </v>
      </c>
      <c r="D183" s="47">
        <f>IFERROR(LARGE('Demandas Projetos'!$W:$W,Q183),"")</f>
        <v>2.4199999999999998E-13</v>
      </c>
      <c r="E183" s="48">
        <f>IFERROR(VLOOKUP($A183,'Demandas Projetos'!$B:$W,7,FALSE),"")</f>
        <v>0</v>
      </c>
      <c r="F183" s="49">
        <f>IFERROR(VLOOKUP($A183,'Demandas Projetos'!$B:$W,8,FALSE),"")</f>
        <v>0</v>
      </c>
      <c r="G183" s="68" t="s">
        <v>6</v>
      </c>
      <c r="H183" s="45"/>
      <c r="I183" s="2"/>
      <c r="J183" s="2"/>
      <c r="K183" s="2"/>
      <c r="L183" s="2"/>
      <c r="M183" s="2"/>
      <c r="N183" s="2"/>
      <c r="O183" s="2"/>
      <c r="P183" s="13">
        <f>VLOOKUP(D183,'Demandas Projetos'!$A:$W,22,FALSE)</f>
        <v>0</v>
      </c>
      <c r="Q183" s="13">
        <f t="shared" si="5"/>
        <v>180</v>
      </c>
      <c r="R183" s="2"/>
      <c r="S183" s="2"/>
      <c r="T183" s="2"/>
      <c r="U183" s="2"/>
      <c r="V183" s="2"/>
    </row>
    <row r="184" spans="1:22" ht="80.099999999999994" customHeight="1" x14ac:dyDescent="0.2">
      <c r="A184" s="12">
        <f>VLOOKUP('Pontuação - Priorização'!D184,'Demandas Projetos'!$A$6:$E$397,2,FALSE)</f>
        <v>236</v>
      </c>
      <c r="B184" s="45">
        <f t="shared" si="4"/>
        <v>181</v>
      </c>
      <c r="C184" s="46" t="str">
        <f>CONCATENATE(VLOOKUP(D184,'Demandas Projetos'!$A:$C,3,FALSE)," - ",VLOOKUP(D184,'Demandas Projetos'!$A:$D,4,FALSE))</f>
        <v xml:space="preserve"> - </v>
      </c>
      <c r="D184" s="47">
        <f>IFERROR(LARGE('Demandas Projetos'!$W:$W,Q184),"")</f>
        <v>2.4099999999999998E-13</v>
      </c>
      <c r="E184" s="48">
        <f>IFERROR(VLOOKUP($A184,'Demandas Projetos'!$B:$W,7,FALSE),"")</f>
        <v>0</v>
      </c>
      <c r="F184" s="49">
        <f>IFERROR(VLOOKUP($A184,'Demandas Projetos'!$B:$W,8,FALSE),"")</f>
        <v>0</v>
      </c>
      <c r="G184" s="68" t="s">
        <v>6</v>
      </c>
      <c r="H184" s="45"/>
      <c r="I184" s="2"/>
      <c r="J184" s="2"/>
      <c r="K184" s="2"/>
      <c r="L184" s="2"/>
      <c r="M184" s="2"/>
      <c r="N184" s="2"/>
      <c r="O184" s="2"/>
      <c r="P184" s="13">
        <f>VLOOKUP(D184,'Demandas Projetos'!$A:$W,22,FALSE)</f>
        <v>0</v>
      </c>
      <c r="Q184" s="13">
        <f t="shared" si="5"/>
        <v>181</v>
      </c>
      <c r="R184" s="2"/>
      <c r="S184" s="2"/>
      <c r="T184" s="2"/>
      <c r="U184" s="2"/>
      <c r="V184" s="2"/>
    </row>
    <row r="185" spans="1:22" ht="80.099999999999994" customHeight="1" x14ac:dyDescent="0.2">
      <c r="A185" s="12">
        <f>VLOOKUP('Pontuação - Priorização'!D185,'Demandas Projetos'!$A$6:$E$397,2,FALSE)</f>
        <v>235</v>
      </c>
      <c r="B185" s="45">
        <f t="shared" si="4"/>
        <v>182</v>
      </c>
      <c r="C185" s="46" t="str">
        <f>CONCATENATE(VLOOKUP(D185,'Demandas Projetos'!$A:$C,3,FALSE)," - ",VLOOKUP(D185,'Demandas Projetos'!$A:$D,4,FALSE))</f>
        <v xml:space="preserve"> - </v>
      </c>
      <c r="D185" s="47">
        <f>IFERROR(LARGE('Demandas Projetos'!$W:$W,Q185),"")</f>
        <v>2.3999999999999999E-13</v>
      </c>
      <c r="E185" s="48">
        <f>IFERROR(VLOOKUP($A185,'Demandas Projetos'!$B:$W,7,FALSE),"")</f>
        <v>0</v>
      </c>
      <c r="F185" s="49">
        <f>IFERROR(VLOOKUP($A185,'Demandas Projetos'!$B:$W,8,FALSE),"")</f>
        <v>0</v>
      </c>
      <c r="G185" s="68" t="s">
        <v>6</v>
      </c>
      <c r="H185" s="45"/>
      <c r="I185" s="2"/>
      <c r="J185" s="2"/>
      <c r="K185" s="2"/>
      <c r="L185" s="2"/>
      <c r="M185" s="2"/>
      <c r="N185" s="2"/>
      <c r="O185" s="2"/>
      <c r="P185" s="13">
        <f>VLOOKUP(D185,'Demandas Projetos'!$A:$W,22,FALSE)</f>
        <v>0</v>
      </c>
      <c r="Q185" s="13">
        <f t="shared" si="5"/>
        <v>182</v>
      </c>
      <c r="R185" s="2"/>
      <c r="S185" s="2"/>
      <c r="T185" s="2"/>
      <c r="U185" s="2"/>
      <c r="V185" s="2"/>
    </row>
    <row r="186" spans="1:22" ht="80.099999999999994" customHeight="1" x14ac:dyDescent="0.2">
      <c r="A186" s="12">
        <f>VLOOKUP('Pontuação - Priorização'!D186,'Demandas Projetos'!$A$6:$E$397,2,FALSE)</f>
        <v>234</v>
      </c>
      <c r="B186" s="45">
        <f t="shared" si="4"/>
        <v>183</v>
      </c>
      <c r="C186" s="46" t="str">
        <f>CONCATENATE(VLOOKUP(D186,'Demandas Projetos'!$A:$C,3,FALSE)," - ",VLOOKUP(D186,'Demandas Projetos'!$A:$D,4,FALSE))</f>
        <v xml:space="preserve"> - </v>
      </c>
      <c r="D186" s="47">
        <f>IFERROR(LARGE('Demandas Projetos'!$W:$W,Q186),"")</f>
        <v>2.3899999999999999E-13</v>
      </c>
      <c r="E186" s="48">
        <f>IFERROR(VLOOKUP($A186,'Demandas Projetos'!$B:$W,7,FALSE),"")</f>
        <v>0</v>
      </c>
      <c r="F186" s="49">
        <f>IFERROR(VLOOKUP($A186,'Demandas Projetos'!$B:$W,8,FALSE),"")</f>
        <v>0</v>
      </c>
      <c r="G186" s="68" t="s">
        <v>6</v>
      </c>
      <c r="H186" s="45"/>
      <c r="I186" s="2"/>
      <c r="J186" s="2"/>
      <c r="K186" s="2"/>
      <c r="L186" s="2"/>
      <c r="M186" s="2"/>
      <c r="N186" s="2"/>
      <c r="O186" s="2"/>
      <c r="P186" s="13">
        <f>VLOOKUP(D186,'Demandas Projetos'!$A:$W,22,FALSE)</f>
        <v>0</v>
      </c>
      <c r="Q186" s="13">
        <f t="shared" si="5"/>
        <v>183</v>
      </c>
      <c r="R186" s="2"/>
      <c r="S186" s="2"/>
      <c r="T186" s="2"/>
      <c r="U186" s="2"/>
      <c r="V186" s="2"/>
    </row>
    <row r="187" spans="1:22" ht="80.099999999999994" customHeight="1" x14ac:dyDescent="0.2">
      <c r="A187" s="12">
        <f>VLOOKUP('Pontuação - Priorização'!D187,'Demandas Projetos'!$A$6:$E$397,2,FALSE)</f>
        <v>233</v>
      </c>
      <c r="B187" s="45">
        <f t="shared" si="4"/>
        <v>184</v>
      </c>
      <c r="C187" s="46" t="str">
        <f>CONCATENATE(VLOOKUP(D187,'Demandas Projetos'!$A:$C,3,FALSE)," - ",VLOOKUP(D187,'Demandas Projetos'!$A:$D,4,FALSE))</f>
        <v xml:space="preserve"> - </v>
      </c>
      <c r="D187" s="47">
        <f>IFERROR(LARGE('Demandas Projetos'!$W:$W,Q187),"")</f>
        <v>2.38E-13</v>
      </c>
      <c r="E187" s="48">
        <f>IFERROR(VLOOKUP($A187,'Demandas Projetos'!$B:$W,7,FALSE),"")</f>
        <v>0</v>
      </c>
      <c r="F187" s="49">
        <f>IFERROR(VLOOKUP($A187,'Demandas Projetos'!$B:$W,8,FALSE),"")</f>
        <v>0</v>
      </c>
      <c r="G187" s="68" t="s">
        <v>6</v>
      </c>
      <c r="H187" s="45"/>
      <c r="I187" s="2"/>
      <c r="J187" s="2"/>
      <c r="K187" s="2"/>
      <c r="L187" s="2"/>
      <c r="M187" s="2"/>
      <c r="N187" s="2"/>
      <c r="O187" s="2"/>
      <c r="P187" s="13">
        <f>VLOOKUP(D187,'Demandas Projetos'!$A:$W,22,FALSE)</f>
        <v>0</v>
      </c>
      <c r="Q187" s="13">
        <f t="shared" si="5"/>
        <v>184</v>
      </c>
      <c r="R187" s="2"/>
      <c r="S187" s="2"/>
      <c r="T187" s="2"/>
      <c r="U187" s="2"/>
      <c r="V187" s="2"/>
    </row>
    <row r="188" spans="1:22" ht="80.099999999999994" customHeight="1" x14ac:dyDescent="0.2">
      <c r="A188" s="12">
        <f>VLOOKUP('Pontuação - Priorização'!D188,'Demandas Projetos'!$A$6:$E$397,2,FALSE)</f>
        <v>232</v>
      </c>
      <c r="B188" s="45">
        <f t="shared" si="4"/>
        <v>185</v>
      </c>
      <c r="C188" s="46" t="str">
        <f>CONCATENATE(VLOOKUP(D188,'Demandas Projetos'!$A:$C,3,FALSE)," - ",VLOOKUP(D188,'Demandas Projetos'!$A:$D,4,FALSE))</f>
        <v xml:space="preserve"> - </v>
      </c>
      <c r="D188" s="47">
        <f>IFERROR(LARGE('Demandas Projetos'!$W:$W,Q188),"")</f>
        <v>2.37E-13</v>
      </c>
      <c r="E188" s="48">
        <f>IFERROR(VLOOKUP($A188,'Demandas Projetos'!$B:$W,7,FALSE),"")</f>
        <v>0</v>
      </c>
      <c r="F188" s="49">
        <f>IFERROR(VLOOKUP($A188,'Demandas Projetos'!$B:$W,8,FALSE),"")</f>
        <v>0</v>
      </c>
      <c r="G188" s="68" t="s">
        <v>6</v>
      </c>
      <c r="H188" s="45"/>
      <c r="I188" s="2"/>
      <c r="J188" s="2"/>
      <c r="K188" s="2"/>
      <c r="L188" s="2"/>
      <c r="M188" s="2"/>
      <c r="N188" s="2"/>
      <c r="O188" s="2"/>
      <c r="P188" s="13">
        <f>VLOOKUP(D188,'Demandas Projetos'!$A:$W,22,FALSE)</f>
        <v>0</v>
      </c>
      <c r="Q188" s="13">
        <f t="shared" si="5"/>
        <v>185</v>
      </c>
      <c r="R188" s="2"/>
      <c r="S188" s="2"/>
      <c r="T188" s="2"/>
      <c r="U188" s="2"/>
      <c r="V188" s="2"/>
    </row>
    <row r="189" spans="1:22" ht="80.099999999999994" customHeight="1" x14ac:dyDescent="0.2">
      <c r="A189" s="12">
        <f>VLOOKUP('Pontuação - Priorização'!D189,'Demandas Projetos'!$A$6:$E$397,2,FALSE)</f>
        <v>231</v>
      </c>
      <c r="B189" s="45">
        <f t="shared" si="4"/>
        <v>186</v>
      </c>
      <c r="C189" s="46" t="str">
        <f>CONCATENATE(VLOOKUP(D189,'Demandas Projetos'!$A:$C,3,FALSE)," - ",VLOOKUP(D189,'Demandas Projetos'!$A:$D,4,FALSE))</f>
        <v xml:space="preserve"> - </v>
      </c>
      <c r="D189" s="47">
        <f>IFERROR(LARGE('Demandas Projetos'!$W:$W,Q189),"")</f>
        <v>2.36E-13</v>
      </c>
      <c r="E189" s="48">
        <f>IFERROR(VLOOKUP($A189,'Demandas Projetos'!$B:$W,7,FALSE),"")</f>
        <v>0</v>
      </c>
      <c r="F189" s="49">
        <f>IFERROR(VLOOKUP($A189,'Demandas Projetos'!$B:$W,8,FALSE),"")</f>
        <v>0</v>
      </c>
      <c r="G189" s="68" t="s">
        <v>6</v>
      </c>
      <c r="H189" s="45"/>
      <c r="I189" s="2"/>
      <c r="J189" s="2"/>
      <c r="K189" s="2"/>
      <c r="L189" s="2"/>
      <c r="M189" s="2"/>
      <c r="N189" s="2"/>
      <c r="O189" s="2"/>
      <c r="P189" s="13">
        <f>VLOOKUP(D189,'Demandas Projetos'!$A:$W,22,FALSE)</f>
        <v>0</v>
      </c>
      <c r="Q189" s="13">
        <f t="shared" si="5"/>
        <v>186</v>
      </c>
      <c r="R189" s="2"/>
      <c r="S189" s="2"/>
      <c r="T189" s="2"/>
      <c r="U189" s="2"/>
      <c r="V189" s="2"/>
    </row>
    <row r="190" spans="1:22" ht="80.099999999999994" customHeight="1" x14ac:dyDescent="0.2">
      <c r="A190" s="12">
        <f>VLOOKUP('Pontuação - Priorização'!D190,'Demandas Projetos'!$A$6:$E$397,2,FALSE)</f>
        <v>230</v>
      </c>
      <c r="B190" s="45">
        <f t="shared" si="4"/>
        <v>187</v>
      </c>
      <c r="C190" s="46" t="str">
        <f>CONCATENATE(VLOOKUP(D190,'Demandas Projetos'!$A:$C,3,FALSE)," - ",VLOOKUP(D190,'Demandas Projetos'!$A:$D,4,FALSE))</f>
        <v xml:space="preserve"> - </v>
      </c>
      <c r="D190" s="47">
        <f>IFERROR(LARGE('Demandas Projetos'!$W:$W,Q190),"")</f>
        <v>2.3500000000000001E-13</v>
      </c>
      <c r="E190" s="48">
        <f>IFERROR(VLOOKUP($A190,'Demandas Projetos'!$B:$W,7,FALSE),"")</f>
        <v>0</v>
      </c>
      <c r="F190" s="49">
        <f>IFERROR(VLOOKUP($A190,'Demandas Projetos'!$B:$W,8,FALSE),"")</f>
        <v>0</v>
      </c>
      <c r="G190" s="68" t="s">
        <v>6</v>
      </c>
      <c r="H190" s="45"/>
      <c r="I190" s="2"/>
      <c r="J190" s="2"/>
      <c r="K190" s="2"/>
      <c r="L190" s="2"/>
      <c r="M190" s="2"/>
      <c r="N190" s="2"/>
      <c r="O190" s="2"/>
      <c r="P190" s="13">
        <f>VLOOKUP(D190,'Demandas Projetos'!$A:$W,22,FALSE)</f>
        <v>0</v>
      </c>
      <c r="Q190" s="13">
        <f t="shared" si="5"/>
        <v>187</v>
      </c>
      <c r="R190" s="2"/>
      <c r="S190" s="2"/>
      <c r="T190" s="2"/>
      <c r="U190" s="2"/>
      <c r="V190" s="2"/>
    </row>
    <row r="191" spans="1:22" ht="80.099999999999994" customHeight="1" x14ac:dyDescent="0.2">
      <c r="A191" s="12">
        <f>VLOOKUP('Pontuação - Priorização'!D191,'Demandas Projetos'!$A$6:$E$397,2,FALSE)</f>
        <v>229</v>
      </c>
      <c r="B191" s="45">
        <f t="shared" si="4"/>
        <v>188</v>
      </c>
      <c r="C191" s="46" t="str">
        <f>CONCATENATE(VLOOKUP(D191,'Demandas Projetos'!$A:$C,3,FALSE)," - ",VLOOKUP(D191,'Demandas Projetos'!$A:$D,4,FALSE))</f>
        <v xml:space="preserve"> - </v>
      </c>
      <c r="D191" s="47">
        <f>IFERROR(LARGE('Demandas Projetos'!$W:$W,Q191),"")</f>
        <v>2.3400000000000001E-13</v>
      </c>
      <c r="E191" s="48">
        <f>IFERROR(VLOOKUP($A191,'Demandas Projetos'!$B:$W,7,FALSE),"")</f>
        <v>0</v>
      </c>
      <c r="F191" s="49">
        <f>IFERROR(VLOOKUP($A191,'Demandas Projetos'!$B:$W,8,FALSE),"")</f>
        <v>0</v>
      </c>
      <c r="G191" s="68" t="s">
        <v>6</v>
      </c>
      <c r="H191" s="45"/>
      <c r="I191" s="2"/>
      <c r="J191" s="2"/>
      <c r="K191" s="2"/>
      <c r="L191" s="2"/>
      <c r="M191" s="2"/>
      <c r="N191" s="2"/>
      <c r="O191" s="2"/>
      <c r="P191" s="13">
        <f>VLOOKUP(D191,'Demandas Projetos'!$A:$W,22,FALSE)</f>
        <v>0</v>
      </c>
      <c r="Q191" s="13">
        <f t="shared" si="5"/>
        <v>188</v>
      </c>
      <c r="R191" s="2"/>
      <c r="S191" s="2"/>
      <c r="T191" s="2"/>
      <c r="U191" s="2"/>
      <c r="V191" s="2"/>
    </row>
    <row r="192" spans="1:22" ht="80.099999999999994" customHeight="1" x14ac:dyDescent="0.2">
      <c r="A192" s="12">
        <f>VLOOKUP('Pontuação - Priorização'!D192,'Demandas Projetos'!$A$6:$E$397,2,FALSE)</f>
        <v>228</v>
      </c>
      <c r="B192" s="45">
        <f t="shared" si="4"/>
        <v>189</v>
      </c>
      <c r="C192" s="46" t="str">
        <f>CONCATENATE(VLOOKUP(D192,'Demandas Projetos'!$A:$C,3,FALSE)," - ",VLOOKUP(D192,'Demandas Projetos'!$A:$D,4,FALSE))</f>
        <v xml:space="preserve"> - </v>
      </c>
      <c r="D192" s="47">
        <f>IFERROR(LARGE('Demandas Projetos'!$W:$W,Q192),"")</f>
        <v>2.3300000000000002E-13</v>
      </c>
      <c r="E192" s="48">
        <f>IFERROR(VLOOKUP($A192,'Demandas Projetos'!$B:$W,7,FALSE),"")</f>
        <v>0</v>
      </c>
      <c r="F192" s="49">
        <f>IFERROR(VLOOKUP($A192,'Demandas Projetos'!$B:$W,8,FALSE),"")</f>
        <v>0</v>
      </c>
      <c r="G192" s="68" t="s">
        <v>6</v>
      </c>
      <c r="H192" s="45"/>
      <c r="I192" s="2"/>
      <c r="J192" s="2"/>
      <c r="K192" s="2"/>
      <c r="L192" s="2"/>
      <c r="M192" s="2"/>
      <c r="N192" s="2"/>
      <c r="O192" s="2"/>
      <c r="P192" s="13">
        <f>VLOOKUP(D192,'Demandas Projetos'!$A:$W,22,FALSE)</f>
        <v>0</v>
      </c>
      <c r="Q192" s="13">
        <f t="shared" si="5"/>
        <v>189</v>
      </c>
      <c r="R192" s="2"/>
      <c r="S192" s="2"/>
      <c r="T192" s="2"/>
      <c r="U192" s="2"/>
      <c r="V192" s="2"/>
    </row>
    <row r="193" spans="1:22" ht="80.099999999999994" customHeight="1" x14ac:dyDescent="0.2">
      <c r="A193" s="12">
        <f>VLOOKUP('Pontuação - Priorização'!D193,'Demandas Projetos'!$A$6:$E$397,2,FALSE)</f>
        <v>227</v>
      </c>
      <c r="B193" s="45">
        <f t="shared" si="4"/>
        <v>190</v>
      </c>
      <c r="C193" s="46" t="str">
        <f>CONCATENATE(VLOOKUP(D193,'Demandas Projetos'!$A:$C,3,FALSE)," - ",VLOOKUP(D193,'Demandas Projetos'!$A:$D,4,FALSE))</f>
        <v xml:space="preserve"> - </v>
      </c>
      <c r="D193" s="47">
        <f>IFERROR(LARGE('Demandas Projetos'!$W:$W,Q193),"")</f>
        <v>2.3200000000000002E-13</v>
      </c>
      <c r="E193" s="48">
        <f>IFERROR(VLOOKUP($A193,'Demandas Projetos'!$B:$W,7,FALSE),"")</f>
        <v>0</v>
      </c>
      <c r="F193" s="49">
        <f>IFERROR(VLOOKUP($A193,'Demandas Projetos'!$B:$W,8,FALSE),"")</f>
        <v>0</v>
      </c>
      <c r="G193" s="68" t="s">
        <v>6</v>
      </c>
      <c r="H193" s="45"/>
      <c r="I193" s="2"/>
      <c r="J193" s="2"/>
      <c r="K193" s="2"/>
      <c r="L193" s="2"/>
      <c r="M193" s="2"/>
      <c r="N193" s="2"/>
      <c r="O193" s="2"/>
      <c r="P193" s="13">
        <f>VLOOKUP(D193,'Demandas Projetos'!$A:$W,22,FALSE)</f>
        <v>0</v>
      </c>
      <c r="Q193" s="13">
        <f t="shared" si="5"/>
        <v>190</v>
      </c>
      <c r="R193" s="2"/>
      <c r="S193" s="2"/>
      <c r="T193" s="2"/>
      <c r="U193" s="2"/>
      <c r="V193" s="2"/>
    </row>
    <row r="194" spans="1:22" ht="80.099999999999994" customHeight="1" x14ac:dyDescent="0.2">
      <c r="A194" s="12">
        <f>VLOOKUP('Pontuação - Priorização'!D194,'Demandas Projetos'!$A$6:$E$397,2,FALSE)</f>
        <v>226</v>
      </c>
      <c r="B194" s="45">
        <f t="shared" si="4"/>
        <v>191</v>
      </c>
      <c r="C194" s="46" t="str">
        <f>CONCATENATE(VLOOKUP(D194,'Demandas Projetos'!$A:$C,3,FALSE)," - ",VLOOKUP(D194,'Demandas Projetos'!$A:$D,4,FALSE))</f>
        <v xml:space="preserve"> - </v>
      </c>
      <c r="D194" s="47">
        <f>IFERROR(LARGE('Demandas Projetos'!$W:$W,Q194),"")</f>
        <v>2.3099999999999997E-13</v>
      </c>
      <c r="E194" s="48">
        <f>IFERROR(VLOOKUP($A194,'Demandas Projetos'!$B:$W,7,FALSE),"")</f>
        <v>0</v>
      </c>
      <c r="F194" s="49">
        <f>IFERROR(VLOOKUP($A194,'Demandas Projetos'!$B:$W,8,FALSE),"")</f>
        <v>0</v>
      </c>
      <c r="G194" s="68" t="s">
        <v>6</v>
      </c>
      <c r="H194" s="45"/>
      <c r="I194" s="2"/>
      <c r="J194" s="2"/>
      <c r="K194" s="2"/>
      <c r="L194" s="2"/>
      <c r="M194" s="2"/>
      <c r="N194" s="2"/>
      <c r="O194" s="2"/>
      <c r="P194" s="13">
        <f>VLOOKUP(D194,'Demandas Projetos'!$A:$W,22,FALSE)</f>
        <v>0</v>
      </c>
      <c r="Q194" s="13">
        <f t="shared" si="5"/>
        <v>191</v>
      </c>
      <c r="R194" s="2"/>
      <c r="S194" s="2"/>
      <c r="T194" s="2"/>
      <c r="U194" s="2"/>
      <c r="V194" s="2"/>
    </row>
    <row r="195" spans="1:22" ht="80.099999999999994" customHeight="1" x14ac:dyDescent="0.2">
      <c r="A195" s="12">
        <f>VLOOKUP('Pontuação - Priorização'!D195,'Demandas Projetos'!$A$6:$E$397,2,FALSE)</f>
        <v>225</v>
      </c>
      <c r="B195" s="45">
        <f t="shared" si="4"/>
        <v>192</v>
      </c>
      <c r="C195" s="46" t="str">
        <f>CONCATENATE(VLOOKUP(D195,'Demandas Projetos'!$A:$C,3,FALSE)," - ",VLOOKUP(D195,'Demandas Projetos'!$A:$D,4,FALSE))</f>
        <v xml:space="preserve"> - </v>
      </c>
      <c r="D195" s="47">
        <f>IFERROR(LARGE('Demandas Projetos'!$W:$W,Q195),"")</f>
        <v>2.2999999999999998E-13</v>
      </c>
      <c r="E195" s="48">
        <f>IFERROR(VLOOKUP($A195,'Demandas Projetos'!$B:$W,7,FALSE),"")</f>
        <v>0</v>
      </c>
      <c r="F195" s="49">
        <f>IFERROR(VLOOKUP($A195,'Demandas Projetos'!$B:$W,8,FALSE),"")</f>
        <v>0</v>
      </c>
      <c r="G195" s="68" t="s">
        <v>6</v>
      </c>
      <c r="H195" s="45"/>
      <c r="I195" s="2"/>
      <c r="J195" s="2"/>
      <c r="K195" s="2"/>
      <c r="L195" s="2"/>
      <c r="M195" s="2"/>
      <c r="N195" s="2"/>
      <c r="O195" s="2"/>
      <c r="P195" s="13">
        <f>VLOOKUP(D195,'Demandas Projetos'!$A:$W,22,FALSE)</f>
        <v>0</v>
      </c>
      <c r="Q195" s="13">
        <f t="shared" si="5"/>
        <v>192</v>
      </c>
      <c r="R195" s="2"/>
      <c r="S195" s="2"/>
      <c r="T195" s="2"/>
      <c r="U195" s="2"/>
      <c r="V195" s="2"/>
    </row>
    <row r="196" spans="1:22" ht="80.099999999999994" customHeight="1" x14ac:dyDescent="0.2">
      <c r="A196" s="12">
        <f>VLOOKUP('Pontuação - Priorização'!D196,'Demandas Projetos'!$A$6:$E$397,2,FALSE)</f>
        <v>224</v>
      </c>
      <c r="B196" s="45">
        <f t="shared" ref="B196:B259" si="6">ROW(196:196)-3</f>
        <v>193</v>
      </c>
      <c r="C196" s="46" t="str">
        <f>CONCATENATE(VLOOKUP(D196,'Demandas Projetos'!$A:$C,3,FALSE)," - ",VLOOKUP(D196,'Demandas Projetos'!$A:$D,4,FALSE))</f>
        <v xml:space="preserve"> - </v>
      </c>
      <c r="D196" s="47">
        <f>IFERROR(LARGE('Demandas Projetos'!$W:$W,Q196),"")</f>
        <v>2.2899999999999998E-13</v>
      </c>
      <c r="E196" s="48">
        <f>IFERROR(VLOOKUP($A196,'Demandas Projetos'!$B:$W,7,FALSE),"")</f>
        <v>0</v>
      </c>
      <c r="F196" s="49">
        <f>IFERROR(VLOOKUP($A196,'Demandas Projetos'!$B:$W,8,FALSE),"")</f>
        <v>0</v>
      </c>
      <c r="G196" s="68" t="s">
        <v>6</v>
      </c>
      <c r="H196" s="45"/>
      <c r="I196" s="2"/>
      <c r="J196" s="2"/>
      <c r="K196" s="2"/>
      <c r="L196" s="2"/>
      <c r="M196" s="2"/>
      <c r="N196" s="2"/>
      <c r="O196" s="2"/>
      <c r="P196" s="13">
        <f>VLOOKUP(D196,'Demandas Projetos'!$A:$W,22,FALSE)</f>
        <v>0</v>
      </c>
      <c r="Q196" s="13">
        <f t="shared" ref="Q196:Q259" si="7">ROW(196:196)-3</f>
        <v>193</v>
      </c>
      <c r="R196" s="2"/>
      <c r="S196" s="2"/>
      <c r="T196" s="2"/>
      <c r="U196" s="2"/>
      <c r="V196" s="2"/>
    </row>
    <row r="197" spans="1:22" ht="80.099999999999994" customHeight="1" x14ac:dyDescent="0.2">
      <c r="A197" s="12">
        <f>VLOOKUP('Pontuação - Priorização'!D197,'Demandas Projetos'!$A$6:$E$397,2,FALSE)</f>
        <v>223</v>
      </c>
      <c r="B197" s="45">
        <f t="shared" si="6"/>
        <v>194</v>
      </c>
      <c r="C197" s="46" t="str">
        <f>CONCATENATE(VLOOKUP(D197,'Demandas Projetos'!$A:$C,3,FALSE)," - ",VLOOKUP(D197,'Demandas Projetos'!$A:$D,4,FALSE))</f>
        <v xml:space="preserve"> - </v>
      </c>
      <c r="D197" s="47">
        <f>IFERROR(LARGE('Demandas Projetos'!$W:$W,Q197),"")</f>
        <v>2.2799999999999999E-13</v>
      </c>
      <c r="E197" s="48">
        <f>IFERROR(VLOOKUP($A197,'Demandas Projetos'!$B:$W,7,FALSE),"")</f>
        <v>0</v>
      </c>
      <c r="F197" s="49">
        <f>IFERROR(VLOOKUP($A197,'Demandas Projetos'!$B:$W,8,FALSE),"")</f>
        <v>0</v>
      </c>
      <c r="G197" s="68" t="s">
        <v>6</v>
      </c>
      <c r="H197" s="45"/>
      <c r="I197" s="2"/>
      <c r="J197" s="2"/>
      <c r="K197" s="2"/>
      <c r="L197" s="2"/>
      <c r="M197" s="2"/>
      <c r="N197" s="2"/>
      <c r="O197" s="2"/>
      <c r="P197" s="13">
        <f>VLOOKUP(D197,'Demandas Projetos'!$A:$W,22,FALSE)</f>
        <v>0</v>
      </c>
      <c r="Q197" s="13">
        <f t="shared" si="7"/>
        <v>194</v>
      </c>
      <c r="R197" s="2"/>
      <c r="S197" s="2"/>
      <c r="T197" s="2"/>
      <c r="U197" s="2"/>
      <c r="V197" s="2"/>
    </row>
    <row r="198" spans="1:22" ht="80.099999999999994" customHeight="1" x14ac:dyDescent="0.2">
      <c r="A198" s="12">
        <f>VLOOKUP('Pontuação - Priorização'!D198,'Demandas Projetos'!$A$6:$E$397,2,FALSE)</f>
        <v>222</v>
      </c>
      <c r="B198" s="45">
        <f t="shared" si="6"/>
        <v>195</v>
      </c>
      <c r="C198" s="46" t="str">
        <f>CONCATENATE(VLOOKUP(D198,'Demandas Projetos'!$A:$C,3,FALSE)," - ",VLOOKUP(D198,'Demandas Projetos'!$A:$D,4,FALSE))</f>
        <v xml:space="preserve"> - </v>
      </c>
      <c r="D198" s="47">
        <f>IFERROR(LARGE('Demandas Projetos'!$W:$W,Q198),"")</f>
        <v>2.2699999999999999E-13</v>
      </c>
      <c r="E198" s="48">
        <f>IFERROR(VLOOKUP($A198,'Demandas Projetos'!$B:$W,7,FALSE),"")</f>
        <v>0</v>
      </c>
      <c r="F198" s="49">
        <f>IFERROR(VLOOKUP($A198,'Demandas Projetos'!$B:$W,8,FALSE),"")</f>
        <v>0</v>
      </c>
      <c r="G198" s="68" t="s">
        <v>6</v>
      </c>
      <c r="H198" s="45"/>
      <c r="I198" s="2"/>
      <c r="J198" s="2"/>
      <c r="K198" s="2"/>
      <c r="L198" s="2"/>
      <c r="M198" s="2"/>
      <c r="N198" s="2"/>
      <c r="O198" s="2"/>
      <c r="P198" s="13">
        <f>VLOOKUP(D198,'Demandas Projetos'!$A:$W,22,FALSE)</f>
        <v>0</v>
      </c>
      <c r="Q198" s="13">
        <f t="shared" si="7"/>
        <v>195</v>
      </c>
      <c r="R198" s="2"/>
      <c r="S198" s="2"/>
      <c r="T198" s="2"/>
      <c r="U198" s="2"/>
      <c r="V198" s="2"/>
    </row>
    <row r="199" spans="1:22" ht="80.099999999999994" customHeight="1" x14ac:dyDescent="0.2">
      <c r="A199" s="12">
        <f>VLOOKUP('Pontuação - Priorização'!D199,'Demandas Projetos'!$A$6:$E$397,2,FALSE)</f>
        <v>221</v>
      </c>
      <c r="B199" s="45">
        <f t="shared" si="6"/>
        <v>196</v>
      </c>
      <c r="C199" s="46" t="str">
        <f>CONCATENATE(VLOOKUP(D199,'Demandas Projetos'!$A:$C,3,FALSE)," - ",VLOOKUP(D199,'Demandas Projetos'!$A:$D,4,FALSE))</f>
        <v xml:space="preserve"> - </v>
      </c>
      <c r="D199" s="47">
        <f>IFERROR(LARGE('Demandas Projetos'!$W:$W,Q199),"")</f>
        <v>2.26E-13</v>
      </c>
      <c r="E199" s="48">
        <f>IFERROR(VLOOKUP($A199,'Demandas Projetos'!$B:$W,7,FALSE),"")</f>
        <v>0</v>
      </c>
      <c r="F199" s="49">
        <f>IFERROR(VLOOKUP($A199,'Demandas Projetos'!$B:$W,8,FALSE),"")</f>
        <v>0</v>
      </c>
      <c r="G199" s="68" t="s">
        <v>6</v>
      </c>
      <c r="H199" s="45"/>
      <c r="I199" s="2"/>
      <c r="J199" s="2"/>
      <c r="K199" s="2"/>
      <c r="L199" s="2"/>
      <c r="M199" s="2"/>
      <c r="N199" s="2"/>
      <c r="O199" s="2"/>
      <c r="P199" s="13">
        <f>VLOOKUP(D199,'Demandas Projetos'!$A:$W,22,FALSE)</f>
        <v>0</v>
      </c>
      <c r="Q199" s="13">
        <f t="shared" si="7"/>
        <v>196</v>
      </c>
      <c r="R199" s="2"/>
      <c r="S199" s="2"/>
      <c r="T199" s="2"/>
      <c r="U199" s="2"/>
      <c r="V199" s="2"/>
    </row>
    <row r="200" spans="1:22" ht="80.099999999999994" customHeight="1" x14ac:dyDescent="0.2">
      <c r="A200" s="12">
        <f>VLOOKUP('Pontuação - Priorização'!D200,'Demandas Projetos'!$A$6:$E$397,2,FALSE)</f>
        <v>220</v>
      </c>
      <c r="B200" s="45">
        <f t="shared" si="6"/>
        <v>197</v>
      </c>
      <c r="C200" s="46" t="str">
        <f>CONCATENATE(VLOOKUP(D200,'Demandas Projetos'!$A:$C,3,FALSE)," - ",VLOOKUP(D200,'Demandas Projetos'!$A:$D,4,FALSE))</f>
        <v xml:space="preserve"> - </v>
      </c>
      <c r="D200" s="47">
        <f>IFERROR(LARGE('Demandas Projetos'!$W:$W,Q200),"")</f>
        <v>2.25E-13</v>
      </c>
      <c r="E200" s="48">
        <f>IFERROR(VLOOKUP($A200,'Demandas Projetos'!$B:$W,7,FALSE),"")</f>
        <v>0</v>
      </c>
      <c r="F200" s="49">
        <f>IFERROR(VLOOKUP($A200,'Demandas Projetos'!$B:$W,8,FALSE),"")</f>
        <v>0</v>
      </c>
      <c r="G200" s="68" t="s">
        <v>6</v>
      </c>
      <c r="H200" s="45"/>
      <c r="I200" s="2"/>
      <c r="J200" s="2"/>
      <c r="K200" s="2"/>
      <c r="L200" s="2"/>
      <c r="M200" s="2"/>
      <c r="N200" s="2"/>
      <c r="O200" s="2"/>
      <c r="P200" s="13">
        <f>VLOOKUP(D200,'Demandas Projetos'!$A:$W,22,FALSE)</f>
        <v>0</v>
      </c>
      <c r="Q200" s="13">
        <f t="shared" si="7"/>
        <v>197</v>
      </c>
      <c r="R200" s="2"/>
      <c r="S200" s="2"/>
      <c r="T200" s="2"/>
      <c r="U200" s="2"/>
      <c r="V200" s="2"/>
    </row>
    <row r="201" spans="1:22" ht="80.099999999999994" customHeight="1" x14ac:dyDescent="0.2">
      <c r="A201" s="12">
        <f>VLOOKUP('Pontuação - Priorização'!D201,'Demandas Projetos'!$A$6:$E$397,2,FALSE)</f>
        <v>219</v>
      </c>
      <c r="B201" s="45">
        <f t="shared" si="6"/>
        <v>198</v>
      </c>
      <c r="C201" s="46" t="str">
        <f>CONCATENATE(VLOOKUP(D201,'Demandas Projetos'!$A:$C,3,FALSE)," - ",VLOOKUP(D201,'Demandas Projetos'!$A:$D,4,FALSE))</f>
        <v xml:space="preserve"> - </v>
      </c>
      <c r="D201" s="47">
        <f>IFERROR(LARGE('Demandas Projetos'!$W:$W,Q201),"")</f>
        <v>2.24E-13</v>
      </c>
      <c r="E201" s="48">
        <f>IFERROR(VLOOKUP($A201,'Demandas Projetos'!$B:$W,7,FALSE),"")</f>
        <v>0</v>
      </c>
      <c r="F201" s="49">
        <f>IFERROR(VLOOKUP($A201,'Demandas Projetos'!$B:$W,8,FALSE),"")</f>
        <v>0</v>
      </c>
      <c r="G201" s="68" t="s">
        <v>6</v>
      </c>
      <c r="H201" s="45"/>
      <c r="I201" s="2"/>
      <c r="J201" s="2"/>
      <c r="K201" s="2"/>
      <c r="L201" s="2"/>
      <c r="M201" s="2"/>
      <c r="N201" s="2"/>
      <c r="O201" s="2"/>
      <c r="P201" s="13">
        <f>VLOOKUP(D201,'Demandas Projetos'!$A:$W,22,FALSE)</f>
        <v>0</v>
      </c>
      <c r="Q201" s="13">
        <f t="shared" si="7"/>
        <v>198</v>
      </c>
      <c r="R201" s="2"/>
      <c r="S201" s="2"/>
      <c r="T201" s="2"/>
      <c r="U201" s="2"/>
      <c r="V201" s="2"/>
    </row>
    <row r="202" spans="1:22" ht="80.099999999999994" customHeight="1" x14ac:dyDescent="0.2">
      <c r="A202" s="12">
        <f>VLOOKUP('Pontuação - Priorização'!D202,'Demandas Projetos'!$A$6:$E$397,2,FALSE)</f>
        <v>218</v>
      </c>
      <c r="B202" s="45">
        <f t="shared" si="6"/>
        <v>199</v>
      </c>
      <c r="C202" s="46" t="str">
        <f>CONCATENATE(VLOOKUP(D202,'Demandas Projetos'!$A:$C,3,FALSE)," - ",VLOOKUP(D202,'Demandas Projetos'!$A:$D,4,FALSE))</f>
        <v xml:space="preserve"> - </v>
      </c>
      <c r="D202" s="47">
        <f>IFERROR(LARGE('Demandas Projetos'!$W:$W,Q202),"")</f>
        <v>2.2300000000000001E-13</v>
      </c>
      <c r="E202" s="48">
        <f>IFERROR(VLOOKUP($A202,'Demandas Projetos'!$B:$W,7,FALSE),"")</f>
        <v>0</v>
      </c>
      <c r="F202" s="49">
        <f>IFERROR(VLOOKUP($A202,'Demandas Projetos'!$B:$W,8,FALSE),"")</f>
        <v>0</v>
      </c>
      <c r="G202" s="68" t="s">
        <v>6</v>
      </c>
      <c r="H202" s="45"/>
      <c r="I202" s="2"/>
      <c r="J202" s="2"/>
      <c r="K202" s="2"/>
      <c r="L202" s="2"/>
      <c r="M202" s="2"/>
      <c r="N202" s="2"/>
      <c r="O202" s="2"/>
      <c r="P202" s="13">
        <f>VLOOKUP(D202,'Demandas Projetos'!$A:$W,22,FALSE)</f>
        <v>0</v>
      </c>
      <c r="Q202" s="13">
        <f t="shared" si="7"/>
        <v>199</v>
      </c>
      <c r="R202" s="2"/>
      <c r="S202" s="2"/>
      <c r="T202" s="2"/>
      <c r="U202" s="2"/>
      <c r="V202" s="2"/>
    </row>
    <row r="203" spans="1:22" ht="80.099999999999994" customHeight="1" x14ac:dyDescent="0.2">
      <c r="A203" s="12">
        <f>VLOOKUP('Pontuação - Priorização'!D203,'Demandas Projetos'!$A$6:$E$397,2,FALSE)</f>
        <v>217</v>
      </c>
      <c r="B203" s="45">
        <f t="shared" si="6"/>
        <v>200</v>
      </c>
      <c r="C203" s="46" t="str">
        <f>CONCATENATE(VLOOKUP(D203,'Demandas Projetos'!$A:$C,3,FALSE)," - ",VLOOKUP(D203,'Demandas Projetos'!$A:$D,4,FALSE))</f>
        <v xml:space="preserve"> - </v>
      </c>
      <c r="D203" s="47">
        <f>IFERROR(LARGE('Demandas Projetos'!$W:$W,Q203),"")</f>
        <v>2.2199999999999999E-13</v>
      </c>
      <c r="E203" s="48">
        <f>IFERROR(VLOOKUP($A203,'Demandas Projetos'!$B:$W,7,FALSE),"")</f>
        <v>0</v>
      </c>
      <c r="F203" s="49">
        <f>IFERROR(VLOOKUP($A203,'Demandas Projetos'!$B:$W,8,FALSE),"")</f>
        <v>0</v>
      </c>
      <c r="G203" s="68" t="s">
        <v>6</v>
      </c>
      <c r="H203" s="45"/>
      <c r="I203" s="2"/>
      <c r="J203" s="2"/>
      <c r="K203" s="2"/>
      <c r="L203" s="2"/>
      <c r="M203" s="2"/>
      <c r="N203" s="2"/>
      <c r="O203" s="2"/>
      <c r="P203" s="13">
        <f>VLOOKUP(D203,'Demandas Projetos'!$A:$W,22,FALSE)</f>
        <v>0</v>
      </c>
      <c r="Q203" s="13">
        <f t="shared" si="7"/>
        <v>200</v>
      </c>
      <c r="R203" s="2"/>
      <c r="S203" s="2"/>
      <c r="T203" s="2"/>
      <c r="U203" s="2"/>
      <c r="V203" s="2"/>
    </row>
    <row r="204" spans="1:22" ht="80.099999999999994" customHeight="1" x14ac:dyDescent="0.2">
      <c r="A204" s="12">
        <f>VLOOKUP('Pontuação - Priorização'!D204,'Demandas Projetos'!$A$6:$E$397,2,FALSE)</f>
        <v>216</v>
      </c>
      <c r="B204" s="45">
        <f t="shared" si="6"/>
        <v>201</v>
      </c>
      <c r="C204" s="46" t="str">
        <f>CONCATENATE(VLOOKUP(D204,'Demandas Projetos'!$A:$C,3,FALSE)," - ",VLOOKUP(D204,'Demandas Projetos'!$A:$D,4,FALSE))</f>
        <v xml:space="preserve"> - </v>
      </c>
      <c r="D204" s="47">
        <f>IFERROR(LARGE('Demandas Projetos'!$W:$W,Q204),"")</f>
        <v>2.2099999999999999E-13</v>
      </c>
      <c r="E204" s="48">
        <f>IFERROR(VLOOKUP($A204,'Demandas Projetos'!$B:$W,7,FALSE),"")</f>
        <v>0</v>
      </c>
      <c r="F204" s="49">
        <f>IFERROR(VLOOKUP($A204,'Demandas Projetos'!$B:$W,8,FALSE),"")</f>
        <v>0</v>
      </c>
      <c r="G204" s="68" t="s">
        <v>6</v>
      </c>
      <c r="H204" s="45"/>
      <c r="I204" s="2"/>
      <c r="J204" s="2"/>
      <c r="K204" s="2"/>
      <c r="L204" s="2"/>
      <c r="M204" s="2"/>
      <c r="N204" s="2"/>
      <c r="O204" s="2"/>
      <c r="P204" s="13">
        <f>VLOOKUP(D204,'Demandas Projetos'!$A:$W,22,FALSE)</f>
        <v>0</v>
      </c>
      <c r="Q204" s="13">
        <f t="shared" si="7"/>
        <v>201</v>
      </c>
      <c r="R204" s="2"/>
      <c r="S204" s="2"/>
      <c r="T204" s="2"/>
      <c r="U204" s="2"/>
      <c r="V204" s="2"/>
    </row>
    <row r="205" spans="1:22" ht="80.099999999999994" customHeight="1" x14ac:dyDescent="0.2">
      <c r="A205" s="12">
        <f>VLOOKUP('Pontuação - Priorização'!D205,'Demandas Projetos'!$A$6:$E$397,2,FALSE)</f>
        <v>215</v>
      </c>
      <c r="B205" s="45">
        <f t="shared" si="6"/>
        <v>202</v>
      </c>
      <c r="C205" s="46" t="str">
        <f>CONCATENATE(VLOOKUP(D205,'Demandas Projetos'!$A:$C,3,FALSE)," - ",VLOOKUP(D205,'Demandas Projetos'!$A:$D,4,FALSE))</f>
        <v xml:space="preserve"> - </v>
      </c>
      <c r="D205" s="47">
        <f>IFERROR(LARGE('Demandas Projetos'!$W:$W,Q205),"")</f>
        <v>2.2E-13</v>
      </c>
      <c r="E205" s="48">
        <f>IFERROR(VLOOKUP($A205,'Demandas Projetos'!$B:$W,7,FALSE),"")</f>
        <v>0</v>
      </c>
      <c r="F205" s="49">
        <f>IFERROR(VLOOKUP($A205,'Demandas Projetos'!$B:$W,8,FALSE),"")</f>
        <v>0</v>
      </c>
      <c r="G205" s="68" t="s">
        <v>6</v>
      </c>
      <c r="H205" s="45"/>
      <c r="I205" s="2"/>
      <c r="J205" s="2"/>
      <c r="K205" s="2"/>
      <c r="L205" s="2"/>
      <c r="M205" s="2"/>
      <c r="N205" s="2"/>
      <c r="O205" s="2"/>
      <c r="P205" s="13">
        <f>VLOOKUP(D205,'Demandas Projetos'!$A:$W,22,FALSE)</f>
        <v>0</v>
      </c>
      <c r="Q205" s="13">
        <f t="shared" si="7"/>
        <v>202</v>
      </c>
      <c r="R205" s="2"/>
      <c r="S205" s="2"/>
      <c r="T205" s="2"/>
      <c r="U205" s="2"/>
      <c r="V205" s="2"/>
    </row>
    <row r="206" spans="1:22" ht="80.099999999999994" customHeight="1" x14ac:dyDescent="0.2">
      <c r="A206" s="12">
        <f>VLOOKUP('Pontuação - Priorização'!D206,'Demandas Projetos'!$A$6:$E$397,2,FALSE)</f>
        <v>214</v>
      </c>
      <c r="B206" s="45">
        <f t="shared" si="6"/>
        <v>203</v>
      </c>
      <c r="C206" s="46" t="str">
        <f>CONCATENATE(VLOOKUP(D206,'Demandas Projetos'!$A:$C,3,FALSE)," - ",VLOOKUP(D206,'Demandas Projetos'!$A:$D,4,FALSE))</f>
        <v xml:space="preserve"> - </v>
      </c>
      <c r="D206" s="47">
        <f>IFERROR(LARGE('Demandas Projetos'!$W:$W,Q206),"")</f>
        <v>2.19E-13</v>
      </c>
      <c r="E206" s="48">
        <f>IFERROR(VLOOKUP($A206,'Demandas Projetos'!$B:$W,7,FALSE),"")</f>
        <v>0</v>
      </c>
      <c r="F206" s="49">
        <f>IFERROR(VLOOKUP($A206,'Demandas Projetos'!$B:$W,8,FALSE),"")</f>
        <v>0</v>
      </c>
      <c r="G206" s="68" t="s">
        <v>6</v>
      </c>
      <c r="H206" s="45"/>
      <c r="I206" s="2"/>
      <c r="J206" s="2"/>
      <c r="K206" s="2"/>
      <c r="L206" s="2"/>
      <c r="M206" s="2"/>
      <c r="N206" s="2"/>
      <c r="O206" s="2"/>
      <c r="P206" s="13">
        <f>VLOOKUP(D206,'Demandas Projetos'!$A:$W,22,FALSE)</f>
        <v>0</v>
      </c>
      <c r="Q206" s="13">
        <f t="shared" si="7"/>
        <v>203</v>
      </c>
      <c r="R206" s="2"/>
      <c r="S206" s="2"/>
      <c r="T206" s="2"/>
      <c r="U206" s="2"/>
      <c r="V206" s="2"/>
    </row>
    <row r="207" spans="1:22" ht="80.099999999999994" customHeight="1" x14ac:dyDescent="0.2">
      <c r="A207" s="12">
        <f>VLOOKUP('Pontuação - Priorização'!D207,'Demandas Projetos'!$A$6:$E$397,2,FALSE)</f>
        <v>213</v>
      </c>
      <c r="B207" s="45">
        <f t="shared" si="6"/>
        <v>204</v>
      </c>
      <c r="C207" s="46" t="str">
        <f>CONCATENATE(VLOOKUP(D207,'Demandas Projetos'!$A:$C,3,FALSE)," - ",VLOOKUP(D207,'Demandas Projetos'!$A:$D,4,FALSE))</f>
        <v xml:space="preserve"> - </v>
      </c>
      <c r="D207" s="47">
        <f>IFERROR(LARGE('Demandas Projetos'!$W:$W,Q207),"")</f>
        <v>2.1800000000000001E-13</v>
      </c>
      <c r="E207" s="48">
        <f>IFERROR(VLOOKUP($A207,'Demandas Projetos'!$B:$W,7,FALSE),"")</f>
        <v>0</v>
      </c>
      <c r="F207" s="49">
        <f>IFERROR(VLOOKUP($A207,'Demandas Projetos'!$B:$W,8,FALSE),"")</f>
        <v>0</v>
      </c>
      <c r="G207" s="68" t="s">
        <v>6</v>
      </c>
      <c r="H207" s="45"/>
      <c r="I207" s="2"/>
      <c r="J207" s="2"/>
      <c r="K207" s="2"/>
      <c r="L207" s="2"/>
      <c r="M207" s="2"/>
      <c r="N207" s="2"/>
      <c r="O207" s="2"/>
      <c r="P207" s="13">
        <f>VLOOKUP(D207,'Demandas Projetos'!$A:$W,22,FALSE)</f>
        <v>0</v>
      </c>
      <c r="Q207" s="13">
        <f t="shared" si="7"/>
        <v>204</v>
      </c>
      <c r="R207" s="2"/>
      <c r="S207" s="2"/>
      <c r="T207" s="2"/>
      <c r="U207" s="2"/>
      <c r="V207" s="2"/>
    </row>
    <row r="208" spans="1:22" ht="80.099999999999994" customHeight="1" x14ac:dyDescent="0.2">
      <c r="A208" s="12">
        <f>VLOOKUP('Pontuação - Priorização'!D208,'Demandas Projetos'!$A$6:$E$397,2,FALSE)</f>
        <v>212</v>
      </c>
      <c r="B208" s="45">
        <f t="shared" si="6"/>
        <v>205</v>
      </c>
      <c r="C208" s="46" t="str">
        <f>CONCATENATE(VLOOKUP(D208,'Demandas Projetos'!$A:$C,3,FALSE)," - ",VLOOKUP(D208,'Demandas Projetos'!$A:$D,4,FALSE))</f>
        <v xml:space="preserve"> - </v>
      </c>
      <c r="D208" s="47">
        <f>IFERROR(LARGE('Demandas Projetos'!$W:$W,Q208),"")</f>
        <v>2.1700000000000001E-13</v>
      </c>
      <c r="E208" s="48">
        <f>IFERROR(VLOOKUP($A208,'Demandas Projetos'!$B:$W,7,FALSE),"")</f>
        <v>0</v>
      </c>
      <c r="F208" s="49">
        <f>IFERROR(VLOOKUP($A208,'Demandas Projetos'!$B:$W,8,FALSE),"")</f>
        <v>0</v>
      </c>
      <c r="G208" s="68" t="s">
        <v>6</v>
      </c>
      <c r="H208" s="45"/>
      <c r="I208" s="2"/>
      <c r="J208" s="2"/>
      <c r="K208" s="2"/>
      <c r="L208" s="2"/>
      <c r="M208" s="2"/>
      <c r="N208" s="2"/>
      <c r="O208" s="2"/>
      <c r="P208" s="13">
        <f>VLOOKUP(D208,'Demandas Projetos'!$A:$W,22,FALSE)</f>
        <v>0</v>
      </c>
      <c r="Q208" s="13">
        <f t="shared" si="7"/>
        <v>205</v>
      </c>
      <c r="R208" s="2"/>
      <c r="S208" s="2"/>
      <c r="T208" s="2"/>
      <c r="U208" s="2"/>
      <c r="V208" s="2"/>
    </row>
    <row r="209" spans="1:22" ht="80.099999999999994" customHeight="1" x14ac:dyDescent="0.2">
      <c r="A209" s="12">
        <f>VLOOKUP('Pontuação - Priorização'!D209,'Demandas Projetos'!$A$6:$E$397,2,FALSE)</f>
        <v>211</v>
      </c>
      <c r="B209" s="45">
        <f t="shared" si="6"/>
        <v>206</v>
      </c>
      <c r="C209" s="46" t="str">
        <f>CONCATENATE(VLOOKUP(D209,'Demandas Projetos'!$A:$C,3,FALSE)," - ",VLOOKUP(D209,'Demandas Projetos'!$A:$D,4,FALSE))</f>
        <v xml:space="preserve"> - </v>
      </c>
      <c r="D209" s="47">
        <f>IFERROR(LARGE('Demandas Projetos'!$W:$W,Q209),"")</f>
        <v>2.1599999999999999E-13</v>
      </c>
      <c r="E209" s="48">
        <f>IFERROR(VLOOKUP($A209,'Demandas Projetos'!$B:$W,7,FALSE),"")</f>
        <v>0</v>
      </c>
      <c r="F209" s="49">
        <f>IFERROR(VLOOKUP($A209,'Demandas Projetos'!$B:$W,8,FALSE),"")</f>
        <v>0</v>
      </c>
      <c r="G209" s="68" t="s">
        <v>6</v>
      </c>
      <c r="H209" s="45"/>
      <c r="I209" s="2"/>
      <c r="J209" s="2"/>
      <c r="K209" s="2"/>
      <c r="L209" s="2"/>
      <c r="M209" s="2"/>
      <c r="N209" s="2"/>
      <c r="O209" s="2"/>
      <c r="P209" s="13">
        <f>VLOOKUP(D209,'Demandas Projetos'!$A:$W,22,FALSE)</f>
        <v>0</v>
      </c>
      <c r="Q209" s="13">
        <f t="shared" si="7"/>
        <v>206</v>
      </c>
      <c r="R209" s="2"/>
      <c r="S209" s="2"/>
      <c r="T209" s="2"/>
      <c r="U209" s="2"/>
      <c r="V209" s="2"/>
    </row>
    <row r="210" spans="1:22" ht="80.099999999999994" customHeight="1" x14ac:dyDescent="0.2">
      <c r="A210" s="12">
        <f>VLOOKUP('Pontuação - Priorização'!D210,'Demandas Projetos'!$A$6:$E$397,2,FALSE)</f>
        <v>210</v>
      </c>
      <c r="B210" s="45">
        <f t="shared" si="6"/>
        <v>207</v>
      </c>
      <c r="C210" s="46" t="str">
        <f>CONCATENATE(VLOOKUP(D210,'Demandas Projetos'!$A:$C,3,FALSE)," - ",VLOOKUP(D210,'Demandas Projetos'!$A:$D,4,FALSE))</f>
        <v xml:space="preserve"> - </v>
      </c>
      <c r="D210" s="47">
        <f>IFERROR(LARGE('Demandas Projetos'!$W:$W,Q210),"")</f>
        <v>2.1499999999999999E-13</v>
      </c>
      <c r="E210" s="48">
        <f>IFERROR(VLOOKUP($A210,'Demandas Projetos'!$B:$W,7,FALSE),"")</f>
        <v>0</v>
      </c>
      <c r="F210" s="49">
        <f>IFERROR(VLOOKUP($A210,'Demandas Projetos'!$B:$W,8,FALSE),"")</f>
        <v>0</v>
      </c>
      <c r="G210" s="68" t="s">
        <v>6</v>
      </c>
      <c r="H210" s="45"/>
      <c r="I210" s="2"/>
      <c r="J210" s="2"/>
      <c r="K210" s="2"/>
      <c r="L210" s="2"/>
      <c r="M210" s="2"/>
      <c r="N210" s="2"/>
      <c r="O210" s="2"/>
      <c r="P210" s="13">
        <f>VLOOKUP(D210,'Demandas Projetos'!$A:$W,22,FALSE)</f>
        <v>0</v>
      </c>
      <c r="Q210" s="13">
        <f t="shared" si="7"/>
        <v>207</v>
      </c>
      <c r="R210" s="2"/>
      <c r="S210" s="2"/>
      <c r="T210" s="2"/>
      <c r="U210" s="2"/>
      <c r="V210" s="2"/>
    </row>
    <row r="211" spans="1:22" ht="80.099999999999994" customHeight="1" x14ac:dyDescent="0.2">
      <c r="A211" s="12">
        <f>VLOOKUP('Pontuação - Priorização'!D211,'Demandas Projetos'!$A$6:$E$397,2,FALSE)</f>
        <v>209</v>
      </c>
      <c r="B211" s="45">
        <f t="shared" si="6"/>
        <v>208</v>
      </c>
      <c r="C211" s="46" t="str">
        <f>CONCATENATE(VLOOKUP(D211,'Demandas Projetos'!$A:$C,3,FALSE)," - ",VLOOKUP(D211,'Demandas Projetos'!$A:$D,4,FALSE))</f>
        <v xml:space="preserve"> - </v>
      </c>
      <c r="D211" s="47">
        <f>IFERROR(LARGE('Demandas Projetos'!$W:$W,Q211),"")</f>
        <v>2.14E-13</v>
      </c>
      <c r="E211" s="48">
        <f>IFERROR(VLOOKUP($A211,'Demandas Projetos'!$B:$W,7,FALSE),"")</f>
        <v>0</v>
      </c>
      <c r="F211" s="49">
        <f>IFERROR(VLOOKUP($A211,'Demandas Projetos'!$B:$W,8,FALSE),"")</f>
        <v>0</v>
      </c>
      <c r="G211" s="68" t="s">
        <v>6</v>
      </c>
      <c r="H211" s="45"/>
      <c r="I211" s="2"/>
      <c r="J211" s="2"/>
      <c r="K211" s="2"/>
      <c r="L211" s="2"/>
      <c r="M211" s="2"/>
      <c r="N211" s="2"/>
      <c r="O211" s="2"/>
      <c r="P211" s="13">
        <f>VLOOKUP(D211,'Demandas Projetos'!$A:$W,22,FALSE)</f>
        <v>0</v>
      </c>
      <c r="Q211" s="13">
        <f t="shared" si="7"/>
        <v>208</v>
      </c>
      <c r="R211" s="2"/>
      <c r="S211" s="2"/>
      <c r="T211" s="2"/>
      <c r="U211" s="2"/>
      <c r="V211" s="2"/>
    </row>
    <row r="212" spans="1:22" ht="80.099999999999994" customHeight="1" x14ac:dyDescent="0.2">
      <c r="A212" s="12">
        <f>VLOOKUP('Pontuação - Priorização'!D212,'Demandas Projetos'!$A$6:$E$397,2,FALSE)</f>
        <v>208</v>
      </c>
      <c r="B212" s="45">
        <f t="shared" si="6"/>
        <v>209</v>
      </c>
      <c r="C212" s="46" t="str">
        <f>CONCATENATE(VLOOKUP(D212,'Demandas Projetos'!$A:$C,3,FALSE)," - ",VLOOKUP(D212,'Demandas Projetos'!$A:$D,4,FALSE))</f>
        <v xml:space="preserve"> - </v>
      </c>
      <c r="D212" s="47">
        <f>IFERROR(LARGE('Demandas Projetos'!$W:$W,Q212),"")</f>
        <v>2.13E-13</v>
      </c>
      <c r="E212" s="48">
        <f>IFERROR(VLOOKUP($A212,'Demandas Projetos'!$B:$W,7,FALSE),"")</f>
        <v>0</v>
      </c>
      <c r="F212" s="49">
        <f>IFERROR(VLOOKUP($A212,'Demandas Projetos'!$B:$W,8,FALSE),"")</f>
        <v>0</v>
      </c>
      <c r="G212" s="68" t="s">
        <v>6</v>
      </c>
      <c r="H212" s="45"/>
      <c r="I212" s="2"/>
      <c r="J212" s="2"/>
      <c r="K212" s="2"/>
      <c r="L212" s="2"/>
      <c r="M212" s="2"/>
      <c r="N212" s="2"/>
      <c r="O212" s="2"/>
      <c r="P212" s="13">
        <f>VLOOKUP(D212,'Demandas Projetos'!$A:$W,22,FALSE)</f>
        <v>0</v>
      </c>
      <c r="Q212" s="13">
        <f t="shared" si="7"/>
        <v>209</v>
      </c>
      <c r="R212" s="2"/>
      <c r="S212" s="2"/>
      <c r="T212" s="2"/>
      <c r="U212" s="2"/>
      <c r="V212" s="2"/>
    </row>
    <row r="213" spans="1:22" ht="80.099999999999994" customHeight="1" x14ac:dyDescent="0.2">
      <c r="A213" s="12">
        <f>VLOOKUP('Pontuação - Priorização'!D213,'Demandas Projetos'!$A$6:$E$397,2,FALSE)</f>
        <v>207</v>
      </c>
      <c r="B213" s="45">
        <f t="shared" si="6"/>
        <v>210</v>
      </c>
      <c r="C213" s="46" t="str">
        <f>CONCATENATE(VLOOKUP(D213,'Demandas Projetos'!$A:$C,3,FALSE)," - ",VLOOKUP(D213,'Demandas Projetos'!$A:$D,4,FALSE))</f>
        <v xml:space="preserve"> - </v>
      </c>
      <c r="D213" s="47">
        <f>IFERROR(LARGE('Demandas Projetos'!$W:$W,Q213),"")</f>
        <v>2.1200000000000001E-13</v>
      </c>
      <c r="E213" s="48">
        <f>IFERROR(VLOOKUP($A213,'Demandas Projetos'!$B:$W,7,FALSE),"")</f>
        <v>0</v>
      </c>
      <c r="F213" s="49">
        <f>IFERROR(VLOOKUP($A213,'Demandas Projetos'!$B:$W,8,FALSE),"")</f>
        <v>0</v>
      </c>
      <c r="G213" s="68" t="s">
        <v>6</v>
      </c>
      <c r="H213" s="45"/>
      <c r="I213" s="2"/>
      <c r="J213" s="2"/>
      <c r="K213" s="2"/>
      <c r="L213" s="2"/>
      <c r="M213" s="2"/>
      <c r="N213" s="2"/>
      <c r="O213" s="2"/>
      <c r="P213" s="13">
        <f>VLOOKUP(D213,'Demandas Projetos'!$A:$W,22,FALSE)</f>
        <v>0</v>
      </c>
      <c r="Q213" s="13">
        <f t="shared" si="7"/>
        <v>210</v>
      </c>
      <c r="R213" s="2"/>
      <c r="S213" s="2"/>
      <c r="T213" s="2"/>
      <c r="U213" s="2"/>
      <c r="V213" s="2"/>
    </row>
    <row r="214" spans="1:22" ht="80.099999999999994" customHeight="1" x14ac:dyDescent="0.2">
      <c r="A214" s="12">
        <f>VLOOKUP('Pontuação - Priorização'!D214,'Demandas Projetos'!$A$6:$E$397,2,FALSE)</f>
        <v>206</v>
      </c>
      <c r="B214" s="45">
        <f t="shared" si="6"/>
        <v>211</v>
      </c>
      <c r="C214" s="46" t="str">
        <f>CONCATENATE(VLOOKUP(D214,'Demandas Projetos'!$A:$C,3,FALSE)," - ",VLOOKUP(D214,'Demandas Projetos'!$A:$D,4,FALSE))</f>
        <v xml:space="preserve"> - </v>
      </c>
      <c r="D214" s="47">
        <f>IFERROR(LARGE('Demandas Projetos'!$W:$W,Q214),"")</f>
        <v>2.1100000000000001E-13</v>
      </c>
      <c r="E214" s="48">
        <f>IFERROR(VLOOKUP($A214,'Demandas Projetos'!$B:$W,7,FALSE),"")</f>
        <v>0</v>
      </c>
      <c r="F214" s="49">
        <f>IFERROR(VLOOKUP($A214,'Demandas Projetos'!$B:$W,8,FALSE),"")</f>
        <v>0</v>
      </c>
      <c r="G214" s="68" t="s">
        <v>6</v>
      </c>
      <c r="H214" s="45"/>
      <c r="I214" s="2"/>
      <c r="J214" s="2"/>
      <c r="K214" s="2"/>
      <c r="L214" s="2"/>
      <c r="M214" s="2"/>
      <c r="N214" s="2"/>
      <c r="O214" s="2"/>
      <c r="P214" s="13">
        <f>VLOOKUP(D214,'Demandas Projetos'!$A:$W,22,FALSE)</f>
        <v>0</v>
      </c>
      <c r="Q214" s="13">
        <f t="shared" si="7"/>
        <v>211</v>
      </c>
      <c r="R214" s="2"/>
      <c r="S214" s="2"/>
      <c r="T214" s="2"/>
      <c r="U214" s="2"/>
      <c r="V214" s="2"/>
    </row>
    <row r="215" spans="1:22" ht="80.099999999999994" customHeight="1" x14ac:dyDescent="0.2">
      <c r="A215" s="12">
        <f>VLOOKUP('Pontuação - Priorização'!D215,'Demandas Projetos'!$A$6:$E$397,2,FALSE)</f>
        <v>205</v>
      </c>
      <c r="B215" s="45">
        <f t="shared" si="6"/>
        <v>212</v>
      </c>
      <c r="C215" s="46" t="str">
        <f>CONCATENATE(VLOOKUP(D215,'Demandas Projetos'!$A:$C,3,FALSE)," - ",VLOOKUP(D215,'Demandas Projetos'!$A:$D,4,FALSE))</f>
        <v xml:space="preserve"> - </v>
      </c>
      <c r="D215" s="47">
        <f>IFERROR(LARGE('Demandas Projetos'!$W:$W,Q215),"")</f>
        <v>2.0999999999999999E-13</v>
      </c>
      <c r="E215" s="48">
        <f>IFERROR(VLOOKUP($A215,'Demandas Projetos'!$B:$W,7,FALSE),"")</f>
        <v>0</v>
      </c>
      <c r="F215" s="49">
        <f>IFERROR(VLOOKUP($A215,'Demandas Projetos'!$B:$W,8,FALSE),"")</f>
        <v>0</v>
      </c>
      <c r="G215" s="68" t="s">
        <v>6</v>
      </c>
      <c r="H215" s="45"/>
      <c r="I215" s="2"/>
      <c r="J215" s="2"/>
      <c r="K215" s="2"/>
      <c r="L215" s="2"/>
      <c r="M215" s="2"/>
      <c r="N215" s="2"/>
      <c r="O215" s="2"/>
      <c r="P215" s="13">
        <f>VLOOKUP(D215,'Demandas Projetos'!$A:$W,22,FALSE)</f>
        <v>0</v>
      </c>
      <c r="Q215" s="13">
        <f t="shared" si="7"/>
        <v>212</v>
      </c>
      <c r="R215" s="2"/>
      <c r="S215" s="2"/>
      <c r="T215" s="2"/>
      <c r="U215" s="2"/>
      <c r="V215" s="2"/>
    </row>
    <row r="216" spans="1:22" ht="80.099999999999994" customHeight="1" x14ac:dyDescent="0.2">
      <c r="A216" s="12">
        <f>VLOOKUP('Pontuação - Priorização'!D216,'Demandas Projetos'!$A$6:$E$397,2,FALSE)</f>
        <v>204</v>
      </c>
      <c r="B216" s="45">
        <f t="shared" si="6"/>
        <v>213</v>
      </c>
      <c r="C216" s="46" t="str">
        <f>CONCATENATE(VLOOKUP(D216,'Demandas Projetos'!$A:$C,3,FALSE)," - ",VLOOKUP(D216,'Demandas Projetos'!$A:$D,4,FALSE))</f>
        <v xml:space="preserve"> - </v>
      </c>
      <c r="D216" s="47">
        <f>IFERROR(LARGE('Demandas Projetos'!$W:$W,Q216),"")</f>
        <v>2.0899999999999999E-13</v>
      </c>
      <c r="E216" s="48">
        <f>IFERROR(VLOOKUP($A216,'Demandas Projetos'!$B:$W,7,FALSE),"")</f>
        <v>0</v>
      </c>
      <c r="F216" s="49">
        <f>IFERROR(VLOOKUP($A216,'Demandas Projetos'!$B:$W,8,FALSE),"")</f>
        <v>0</v>
      </c>
      <c r="G216" s="68" t="s">
        <v>6</v>
      </c>
      <c r="H216" s="45"/>
      <c r="I216" s="2"/>
      <c r="J216" s="2"/>
      <c r="K216" s="2"/>
      <c r="L216" s="2"/>
      <c r="M216" s="2"/>
      <c r="N216" s="2"/>
      <c r="O216" s="2"/>
      <c r="P216" s="13">
        <f>VLOOKUP(D216,'Demandas Projetos'!$A:$W,22,FALSE)</f>
        <v>0</v>
      </c>
      <c r="Q216" s="13">
        <f t="shared" si="7"/>
        <v>213</v>
      </c>
      <c r="R216" s="2"/>
      <c r="S216" s="2"/>
      <c r="T216" s="2"/>
      <c r="U216" s="2"/>
      <c r="V216" s="2"/>
    </row>
    <row r="217" spans="1:22" ht="80.099999999999994" customHeight="1" x14ac:dyDescent="0.2">
      <c r="A217" s="12">
        <f>VLOOKUP('Pontuação - Priorização'!D217,'Demandas Projetos'!$A$6:$E$397,2,FALSE)</f>
        <v>203</v>
      </c>
      <c r="B217" s="45">
        <f t="shared" si="6"/>
        <v>214</v>
      </c>
      <c r="C217" s="46" t="str">
        <f>CONCATENATE(VLOOKUP(D217,'Demandas Projetos'!$A:$C,3,FALSE)," - ",VLOOKUP(D217,'Demandas Projetos'!$A:$D,4,FALSE))</f>
        <v xml:space="preserve"> - </v>
      </c>
      <c r="D217" s="47">
        <f>IFERROR(LARGE('Demandas Projetos'!$W:$W,Q217),"")</f>
        <v>2.08E-13</v>
      </c>
      <c r="E217" s="48">
        <f>IFERROR(VLOOKUP($A217,'Demandas Projetos'!$B:$W,7,FALSE),"")</f>
        <v>0</v>
      </c>
      <c r="F217" s="49">
        <f>IFERROR(VLOOKUP($A217,'Demandas Projetos'!$B:$W,8,FALSE),"")</f>
        <v>0</v>
      </c>
      <c r="G217" s="68" t="s">
        <v>6</v>
      </c>
      <c r="H217" s="45"/>
      <c r="I217" s="2"/>
      <c r="J217" s="2"/>
      <c r="K217" s="2"/>
      <c r="L217" s="2"/>
      <c r="M217" s="2"/>
      <c r="N217" s="2"/>
      <c r="O217" s="2"/>
      <c r="P217" s="13">
        <f>VLOOKUP(D217,'Demandas Projetos'!$A:$W,22,FALSE)</f>
        <v>0</v>
      </c>
      <c r="Q217" s="13">
        <f t="shared" si="7"/>
        <v>214</v>
      </c>
      <c r="R217" s="2"/>
      <c r="S217" s="2"/>
      <c r="T217" s="2"/>
      <c r="U217" s="2"/>
      <c r="V217" s="2"/>
    </row>
    <row r="218" spans="1:22" ht="80.099999999999994" customHeight="1" x14ac:dyDescent="0.2">
      <c r="A218" s="12">
        <f>VLOOKUP('Pontuação - Priorização'!D218,'Demandas Projetos'!$A$6:$E$397,2,FALSE)</f>
        <v>202</v>
      </c>
      <c r="B218" s="45">
        <f t="shared" si="6"/>
        <v>215</v>
      </c>
      <c r="C218" s="46" t="str">
        <f>CONCATENATE(VLOOKUP(D218,'Demandas Projetos'!$A:$C,3,FALSE)," - ",VLOOKUP(D218,'Demandas Projetos'!$A:$D,4,FALSE))</f>
        <v xml:space="preserve"> - </v>
      </c>
      <c r="D218" s="47">
        <f>IFERROR(LARGE('Demandas Projetos'!$W:$W,Q218),"")</f>
        <v>2.07E-13</v>
      </c>
      <c r="E218" s="48">
        <f>IFERROR(VLOOKUP($A218,'Demandas Projetos'!$B:$W,7,FALSE),"")</f>
        <v>0</v>
      </c>
      <c r="F218" s="49">
        <f>IFERROR(VLOOKUP($A218,'Demandas Projetos'!$B:$W,8,FALSE),"")</f>
        <v>0</v>
      </c>
      <c r="G218" s="68" t="s">
        <v>6</v>
      </c>
      <c r="H218" s="45"/>
      <c r="I218" s="2"/>
      <c r="J218" s="2"/>
      <c r="K218" s="2"/>
      <c r="L218" s="2"/>
      <c r="M218" s="2"/>
      <c r="N218" s="2"/>
      <c r="O218" s="2"/>
      <c r="P218" s="13">
        <f>VLOOKUP(D218,'Demandas Projetos'!$A:$W,22,FALSE)</f>
        <v>0</v>
      </c>
      <c r="Q218" s="13">
        <f t="shared" si="7"/>
        <v>215</v>
      </c>
      <c r="R218" s="2"/>
      <c r="S218" s="2"/>
      <c r="T218" s="2"/>
      <c r="U218" s="2"/>
      <c r="V218" s="2"/>
    </row>
    <row r="219" spans="1:22" ht="80.099999999999994" customHeight="1" x14ac:dyDescent="0.2">
      <c r="A219" s="12">
        <f>VLOOKUP('Pontuação - Priorização'!D219,'Demandas Projetos'!$A$6:$E$397,2,FALSE)</f>
        <v>201</v>
      </c>
      <c r="B219" s="45">
        <f t="shared" si="6"/>
        <v>216</v>
      </c>
      <c r="C219" s="46" t="str">
        <f>CONCATENATE(VLOOKUP(D219,'Demandas Projetos'!$A:$C,3,FALSE)," - ",VLOOKUP(D219,'Demandas Projetos'!$A:$D,4,FALSE))</f>
        <v xml:space="preserve"> - </v>
      </c>
      <c r="D219" s="47">
        <f>IFERROR(LARGE('Demandas Projetos'!$W:$W,Q219),"")</f>
        <v>2.0600000000000001E-13</v>
      </c>
      <c r="E219" s="48">
        <f>IFERROR(VLOOKUP($A219,'Demandas Projetos'!$B:$W,7,FALSE),"")</f>
        <v>0</v>
      </c>
      <c r="F219" s="49">
        <f>IFERROR(VLOOKUP($A219,'Demandas Projetos'!$B:$W,8,FALSE),"")</f>
        <v>0</v>
      </c>
      <c r="G219" s="68" t="s">
        <v>6</v>
      </c>
      <c r="H219" s="45"/>
      <c r="I219" s="2"/>
      <c r="J219" s="2"/>
      <c r="K219" s="2"/>
      <c r="L219" s="2"/>
      <c r="M219" s="2"/>
      <c r="N219" s="2"/>
      <c r="O219" s="2"/>
      <c r="P219" s="13">
        <f>VLOOKUP(D219,'Demandas Projetos'!$A:$W,22,FALSE)</f>
        <v>0</v>
      </c>
      <c r="Q219" s="13">
        <f t="shared" si="7"/>
        <v>216</v>
      </c>
      <c r="R219" s="2"/>
      <c r="S219" s="2"/>
      <c r="T219" s="2"/>
      <c r="U219" s="2"/>
      <c r="V219" s="2"/>
    </row>
    <row r="220" spans="1:22" ht="80.099999999999994" customHeight="1" x14ac:dyDescent="0.2">
      <c r="A220" s="12">
        <f>VLOOKUP('Pontuação - Priorização'!D220,'Demandas Projetos'!$A$6:$E$397,2,FALSE)</f>
        <v>200</v>
      </c>
      <c r="B220" s="45">
        <f t="shared" si="6"/>
        <v>217</v>
      </c>
      <c r="C220" s="46" t="str">
        <f>CONCATENATE(VLOOKUP(D220,'Demandas Projetos'!$A:$C,3,FALSE)," - ",VLOOKUP(D220,'Demandas Projetos'!$A:$D,4,FALSE))</f>
        <v xml:space="preserve"> - </v>
      </c>
      <c r="D220" s="47">
        <f>IFERROR(LARGE('Demandas Projetos'!$W:$W,Q220),"")</f>
        <v>2.0500000000000001E-13</v>
      </c>
      <c r="E220" s="48">
        <f>IFERROR(VLOOKUP($A220,'Demandas Projetos'!$B:$W,7,FALSE),"")</f>
        <v>0</v>
      </c>
      <c r="F220" s="49">
        <f>IFERROR(VLOOKUP($A220,'Demandas Projetos'!$B:$W,8,FALSE),"")</f>
        <v>0</v>
      </c>
      <c r="G220" s="68" t="s">
        <v>6</v>
      </c>
      <c r="H220" s="45"/>
      <c r="I220" s="2"/>
      <c r="J220" s="2"/>
      <c r="K220" s="2"/>
      <c r="L220" s="2"/>
      <c r="M220" s="2"/>
      <c r="N220" s="2"/>
      <c r="O220" s="2"/>
      <c r="P220" s="13">
        <f>VLOOKUP(D220,'Demandas Projetos'!$A:$W,22,FALSE)</f>
        <v>0</v>
      </c>
      <c r="Q220" s="13">
        <f t="shared" si="7"/>
        <v>217</v>
      </c>
      <c r="R220" s="2"/>
      <c r="S220" s="2"/>
      <c r="T220" s="2"/>
      <c r="U220" s="2"/>
      <c r="V220" s="2"/>
    </row>
    <row r="221" spans="1:22" ht="80.099999999999994" customHeight="1" x14ac:dyDescent="0.2">
      <c r="A221" s="12">
        <f>VLOOKUP('Pontuação - Priorização'!D221,'Demandas Projetos'!$A$6:$E$397,2,FALSE)</f>
        <v>199</v>
      </c>
      <c r="B221" s="45">
        <f t="shared" si="6"/>
        <v>218</v>
      </c>
      <c r="C221" s="46" t="str">
        <f>CONCATENATE(VLOOKUP(D221,'Demandas Projetos'!$A:$C,3,FALSE)," - ",VLOOKUP(D221,'Demandas Projetos'!$A:$D,4,FALSE))</f>
        <v xml:space="preserve"> - </v>
      </c>
      <c r="D221" s="47">
        <f>IFERROR(LARGE('Demandas Projetos'!$W:$W,Q221),"")</f>
        <v>2.0399999999999999E-13</v>
      </c>
      <c r="E221" s="48">
        <f>IFERROR(VLOOKUP($A221,'Demandas Projetos'!$B:$W,7,FALSE),"")</f>
        <v>0</v>
      </c>
      <c r="F221" s="49">
        <f>IFERROR(VLOOKUP($A221,'Demandas Projetos'!$B:$W,8,FALSE),"")</f>
        <v>0</v>
      </c>
      <c r="G221" s="68" t="s">
        <v>6</v>
      </c>
      <c r="H221" s="45"/>
      <c r="I221" s="2"/>
      <c r="J221" s="2"/>
      <c r="K221" s="2"/>
      <c r="L221" s="2"/>
      <c r="M221" s="2"/>
      <c r="N221" s="2"/>
      <c r="O221" s="2"/>
      <c r="P221" s="13">
        <f>VLOOKUP(D221,'Demandas Projetos'!$A:$W,22,FALSE)</f>
        <v>0</v>
      </c>
      <c r="Q221" s="13">
        <f t="shared" si="7"/>
        <v>218</v>
      </c>
      <c r="R221" s="2"/>
      <c r="S221" s="2"/>
      <c r="T221" s="2"/>
      <c r="U221" s="2"/>
      <c r="V221" s="2"/>
    </row>
    <row r="222" spans="1:22" ht="80.099999999999994" customHeight="1" x14ac:dyDescent="0.2">
      <c r="A222" s="12">
        <f>VLOOKUP('Pontuação - Priorização'!D222,'Demandas Projetos'!$A$6:$E$397,2,FALSE)</f>
        <v>198</v>
      </c>
      <c r="B222" s="45">
        <f t="shared" si="6"/>
        <v>219</v>
      </c>
      <c r="C222" s="46" t="str">
        <f>CONCATENATE(VLOOKUP(D222,'Demandas Projetos'!$A:$C,3,FALSE)," - ",VLOOKUP(D222,'Demandas Projetos'!$A:$D,4,FALSE))</f>
        <v xml:space="preserve"> - </v>
      </c>
      <c r="D222" s="47">
        <f>IFERROR(LARGE('Demandas Projetos'!$W:$W,Q222),"")</f>
        <v>2.0299999999999999E-13</v>
      </c>
      <c r="E222" s="48">
        <f>IFERROR(VLOOKUP($A222,'Demandas Projetos'!$B:$W,7,FALSE),"")</f>
        <v>0</v>
      </c>
      <c r="F222" s="49">
        <f>IFERROR(VLOOKUP($A222,'Demandas Projetos'!$B:$W,8,FALSE),"")</f>
        <v>0</v>
      </c>
      <c r="G222" s="68" t="s">
        <v>6</v>
      </c>
      <c r="H222" s="45"/>
      <c r="I222" s="2"/>
      <c r="J222" s="2"/>
      <c r="K222" s="2"/>
      <c r="L222" s="2"/>
      <c r="M222" s="2"/>
      <c r="N222" s="2"/>
      <c r="O222" s="2"/>
      <c r="P222" s="13">
        <f>VLOOKUP(D222,'Demandas Projetos'!$A:$W,22,FALSE)</f>
        <v>0</v>
      </c>
      <c r="Q222" s="13">
        <f t="shared" si="7"/>
        <v>219</v>
      </c>
      <c r="R222" s="2"/>
      <c r="S222" s="2"/>
      <c r="T222" s="2"/>
      <c r="U222" s="2"/>
      <c r="V222" s="2"/>
    </row>
    <row r="223" spans="1:22" ht="80.099999999999994" customHeight="1" x14ac:dyDescent="0.2">
      <c r="A223" s="12">
        <f>VLOOKUP('Pontuação - Priorização'!D223,'Demandas Projetos'!$A$6:$E$397,2,FALSE)</f>
        <v>197</v>
      </c>
      <c r="B223" s="45">
        <f t="shared" si="6"/>
        <v>220</v>
      </c>
      <c r="C223" s="46" t="str">
        <f>CONCATENATE(VLOOKUP(D223,'Demandas Projetos'!$A:$C,3,FALSE)," - ",VLOOKUP(D223,'Demandas Projetos'!$A:$D,4,FALSE))</f>
        <v xml:space="preserve"> - </v>
      </c>
      <c r="D223" s="47">
        <f>IFERROR(LARGE('Demandas Projetos'!$W:$W,Q223),"")</f>
        <v>2.02E-13</v>
      </c>
      <c r="E223" s="48">
        <f>IFERROR(VLOOKUP($A223,'Demandas Projetos'!$B:$W,7,FALSE),"")</f>
        <v>0</v>
      </c>
      <c r="F223" s="49">
        <f>IFERROR(VLOOKUP($A223,'Demandas Projetos'!$B:$W,8,FALSE),"")</f>
        <v>0</v>
      </c>
      <c r="G223" s="68" t="s">
        <v>6</v>
      </c>
      <c r="H223" s="45"/>
      <c r="I223" s="2"/>
      <c r="J223" s="2"/>
      <c r="K223" s="2"/>
      <c r="L223" s="2"/>
      <c r="M223" s="2"/>
      <c r="N223" s="2"/>
      <c r="O223" s="2"/>
      <c r="P223" s="13">
        <f>VLOOKUP(D223,'Demandas Projetos'!$A:$W,22,FALSE)</f>
        <v>0</v>
      </c>
      <c r="Q223" s="13">
        <f t="shared" si="7"/>
        <v>220</v>
      </c>
      <c r="R223" s="2"/>
      <c r="S223" s="2"/>
      <c r="T223" s="2"/>
      <c r="U223" s="2"/>
      <c r="V223" s="2"/>
    </row>
    <row r="224" spans="1:22" ht="80.099999999999994" customHeight="1" x14ac:dyDescent="0.2">
      <c r="A224" s="12">
        <f>VLOOKUP('Pontuação - Priorização'!D224,'Demandas Projetos'!$A$6:$E$397,2,FALSE)</f>
        <v>196</v>
      </c>
      <c r="B224" s="45">
        <f t="shared" si="6"/>
        <v>221</v>
      </c>
      <c r="C224" s="46" t="str">
        <f>CONCATENATE(VLOOKUP(D224,'Demandas Projetos'!$A:$C,3,FALSE)," - ",VLOOKUP(D224,'Demandas Projetos'!$A:$D,4,FALSE))</f>
        <v xml:space="preserve"> - </v>
      </c>
      <c r="D224" s="47">
        <f>IFERROR(LARGE('Demandas Projetos'!$W:$W,Q224),"")</f>
        <v>2.01E-13</v>
      </c>
      <c r="E224" s="48">
        <f>IFERROR(VLOOKUP($A224,'Demandas Projetos'!$B:$W,7,FALSE),"")</f>
        <v>0</v>
      </c>
      <c r="F224" s="49">
        <f>IFERROR(VLOOKUP($A224,'Demandas Projetos'!$B:$W,8,FALSE),"")</f>
        <v>0</v>
      </c>
      <c r="G224" s="68" t="s">
        <v>6</v>
      </c>
      <c r="H224" s="45"/>
      <c r="I224" s="2"/>
      <c r="J224" s="2"/>
      <c r="K224" s="2"/>
      <c r="L224" s="2"/>
      <c r="M224" s="2"/>
      <c r="N224" s="2"/>
      <c r="O224" s="2"/>
      <c r="P224" s="13">
        <f>VLOOKUP(D224,'Demandas Projetos'!$A:$W,22,FALSE)</f>
        <v>0</v>
      </c>
      <c r="Q224" s="13">
        <f t="shared" si="7"/>
        <v>221</v>
      </c>
      <c r="R224" s="2"/>
      <c r="S224" s="2"/>
      <c r="T224" s="2"/>
      <c r="U224" s="2"/>
      <c r="V224" s="2"/>
    </row>
    <row r="225" spans="1:22" ht="80.099999999999994" customHeight="1" x14ac:dyDescent="0.2">
      <c r="A225" s="12">
        <f>VLOOKUP('Pontuação - Priorização'!D225,'Demandas Projetos'!$A$6:$E$397,2,FALSE)</f>
        <v>195</v>
      </c>
      <c r="B225" s="45">
        <f t="shared" si="6"/>
        <v>222</v>
      </c>
      <c r="C225" s="46" t="str">
        <f>CONCATENATE(VLOOKUP(D225,'Demandas Projetos'!$A:$C,3,FALSE)," - ",VLOOKUP(D225,'Demandas Projetos'!$A:$D,4,FALSE))</f>
        <v xml:space="preserve"> - </v>
      </c>
      <c r="D225" s="47">
        <f>IFERROR(LARGE('Demandas Projetos'!$W:$W,Q225),"")</f>
        <v>2.0000000000000001E-13</v>
      </c>
      <c r="E225" s="48">
        <f>IFERROR(VLOOKUP($A225,'Demandas Projetos'!$B:$W,7,FALSE),"")</f>
        <v>0</v>
      </c>
      <c r="F225" s="49">
        <f>IFERROR(VLOOKUP($A225,'Demandas Projetos'!$B:$W,8,FALSE),"")</f>
        <v>0</v>
      </c>
      <c r="G225" s="68" t="s">
        <v>6</v>
      </c>
      <c r="H225" s="45"/>
      <c r="I225" s="2"/>
      <c r="J225" s="2"/>
      <c r="K225" s="2"/>
      <c r="L225" s="2"/>
      <c r="M225" s="2"/>
      <c r="N225" s="2"/>
      <c r="O225" s="2"/>
      <c r="P225" s="13">
        <f>VLOOKUP(D225,'Demandas Projetos'!$A:$W,22,FALSE)</f>
        <v>0</v>
      </c>
      <c r="Q225" s="13">
        <f t="shared" si="7"/>
        <v>222</v>
      </c>
      <c r="R225" s="2"/>
      <c r="S225" s="2"/>
      <c r="T225" s="2"/>
      <c r="U225" s="2"/>
      <c r="V225" s="2"/>
    </row>
    <row r="226" spans="1:22" ht="80.099999999999994" customHeight="1" x14ac:dyDescent="0.2">
      <c r="A226" s="12">
        <f>VLOOKUP('Pontuação - Priorização'!D226,'Demandas Projetos'!$A$6:$E$397,2,FALSE)</f>
        <v>194</v>
      </c>
      <c r="B226" s="45">
        <f t="shared" si="6"/>
        <v>223</v>
      </c>
      <c r="C226" s="46" t="str">
        <f>CONCATENATE(VLOOKUP(D226,'Demandas Projetos'!$A:$C,3,FALSE)," - ",VLOOKUP(D226,'Demandas Projetos'!$A:$D,4,FALSE))</f>
        <v xml:space="preserve"> - </v>
      </c>
      <c r="D226" s="47">
        <f>IFERROR(LARGE('Demandas Projetos'!$W:$W,Q226),"")</f>
        <v>1.9900000000000001E-13</v>
      </c>
      <c r="E226" s="48">
        <f>IFERROR(VLOOKUP($A226,'Demandas Projetos'!$B:$W,7,FALSE),"")</f>
        <v>0</v>
      </c>
      <c r="F226" s="49">
        <f>IFERROR(VLOOKUP($A226,'Demandas Projetos'!$B:$W,8,FALSE),"")</f>
        <v>0</v>
      </c>
      <c r="G226" s="68" t="s">
        <v>6</v>
      </c>
      <c r="H226" s="45"/>
      <c r="I226" s="2"/>
      <c r="J226" s="2"/>
      <c r="K226" s="2"/>
      <c r="L226" s="2"/>
      <c r="M226" s="2"/>
      <c r="N226" s="2"/>
      <c r="O226" s="2"/>
      <c r="P226" s="13">
        <f>VLOOKUP(D226,'Demandas Projetos'!$A:$W,22,FALSE)</f>
        <v>0</v>
      </c>
      <c r="Q226" s="13">
        <f t="shared" si="7"/>
        <v>223</v>
      </c>
      <c r="R226" s="2"/>
      <c r="S226" s="2"/>
      <c r="T226" s="2"/>
      <c r="U226" s="2"/>
      <c r="V226" s="2"/>
    </row>
    <row r="227" spans="1:22" ht="80.099999999999994" customHeight="1" x14ac:dyDescent="0.2">
      <c r="A227" s="12">
        <f>VLOOKUP('Pontuação - Priorização'!D227,'Demandas Projetos'!$A$6:$E$397,2,FALSE)</f>
        <v>193</v>
      </c>
      <c r="B227" s="45">
        <f t="shared" si="6"/>
        <v>224</v>
      </c>
      <c r="C227" s="46" t="str">
        <f>CONCATENATE(VLOOKUP(D227,'Demandas Projetos'!$A:$C,3,FALSE)," - ",VLOOKUP(D227,'Demandas Projetos'!$A:$D,4,FALSE))</f>
        <v xml:space="preserve"> - </v>
      </c>
      <c r="D227" s="47">
        <f>IFERROR(LARGE('Demandas Projetos'!$W:$W,Q227),"")</f>
        <v>1.9799999999999999E-13</v>
      </c>
      <c r="E227" s="48">
        <f>IFERROR(VLOOKUP($A227,'Demandas Projetos'!$B:$W,7,FALSE),"")</f>
        <v>0</v>
      </c>
      <c r="F227" s="49">
        <f>IFERROR(VLOOKUP($A227,'Demandas Projetos'!$B:$W,8,FALSE),"")</f>
        <v>0</v>
      </c>
      <c r="G227" s="68" t="s">
        <v>6</v>
      </c>
      <c r="H227" s="45"/>
      <c r="I227" s="2"/>
      <c r="J227" s="2"/>
      <c r="K227" s="2"/>
      <c r="L227" s="2"/>
      <c r="M227" s="2"/>
      <c r="N227" s="2"/>
      <c r="O227" s="2"/>
      <c r="P227" s="13">
        <f>VLOOKUP(D227,'Demandas Projetos'!$A:$W,22,FALSE)</f>
        <v>0</v>
      </c>
      <c r="Q227" s="13">
        <f t="shared" si="7"/>
        <v>224</v>
      </c>
      <c r="R227" s="2"/>
      <c r="S227" s="2"/>
      <c r="T227" s="2"/>
      <c r="U227" s="2"/>
      <c r="V227" s="2"/>
    </row>
    <row r="228" spans="1:22" ht="80.099999999999994" customHeight="1" x14ac:dyDescent="0.2">
      <c r="A228" s="12">
        <f>VLOOKUP('Pontuação - Priorização'!D228,'Demandas Projetos'!$A$6:$E$397,2,FALSE)</f>
        <v>192</v>
      </c>
      <c r="B228" s="45">
        <f t="shared" si="6"/>
        <v>225</v>
      </c>
      <c r="C228" s="46" t="str">
        <f>CONCATENATE(VLOOKUP(D228,'Demandas Projetos'!$A:$C,3,FALSE)," - ",VLOOKUP(D228,'Demandas Projetos'!$A:$D,4,FALSE))</f>
        <v xml:space="preserve"> - </v>
      </c>
      <c r="D228" s="47">
        <f>IFERROR(LARGE('Demandas Projetos'!$W:$W,Q228),"")</f>
        <v>1.9699999999999999E-13</v>
      </c>
      <c r="E228" s="48">
        <f>IFERROR(VLOOKUP($A228,'Demandas Projetos'!$B:$W,7,FALSE),"")</f>
        <v>0</v>
      </c>
      <c r="F228" s="49">
        <f>IFERROR(VLOOKUP($A228,'Demandas Projetos'!$B:$W,8,FALSE),"")</f>
        <v>0</v>
      </c>
      <c r="G228" s="68" t="s">
        <v>6</v>
      </c>
      <c r="H228" s="45"/>
      <c r="I228" s="2"/>
      <c r="J228" s="2"/>
      <c r="K228" s="2"/>
      <c r="L228" s="2"/>
      <c r="M228" s="2"/>
      <c r="N228" s="2"/>
      <c r="O228" s="2"/>
      <c r="P228" s="13">
        <f>VLOOKUP(D228,'Demandas Projetos'!$A:$W,22,FALSE)</f>
        <v>0</v>
      </c>
      <c r="Q228" s="13">
        <f t="shared" si="7"/>
        <v>225</v>
      </c>
      <c r="R228" s="2"/>
      <c r="S228" s="2"/>
      <c r="T228" s="2"/>
      <c r="U228" s="2"/>
      <c r="V228" s="2"/>
    </row>
    <row r="229" spans="1:22" ht="80.099999999999994" customHeight="1" x14ac:dyDescent="0.2">
      <c r="A229" s="12">
        <f>VLOOKUP('Pontuação - Priorização'!D229,'Demandas Projetos'!$A$6:$E$397,2,FALSE)</f>
        <v>191</v>
      </c>
      <c r="B229" s="45">
        <f t="shared" si="6"/>
        <v>226</v>
      </c>
      <c r="C229" s="46" t="str">
        <f>CONCATENATE(VLOOKUP(D229,'Demandas Projetos'!$A:$C,3,FALSE)," - ",VLOOKUP(D229,'Demandas Projetos'!$A:$D,4,FALSE))</f>
        <v xml:space="preserve"> - </v>
      </c>
      <c r="D229" s="47">
        <f>IFERROR(LARGE('Demandas Projetos'!$W:$W,Q229),"")</f>
        <v>1.96E-13</v>
      </c>
      <c r="E229" s="48">
        <f>IFERROR(VLOOKUP($A229,'Demandas Projetos'!$B:$W,7,FALSE),"")</f>
        <v>0</v>
      </c>
      <c r="F229" s="49">
        <f>IFERROR(VLOOKUP($A229,'Demandas Projetos'!$B:$W,8,FALSE),"")</f>
        <v>0</v>
      </c>
      <c r="G229" s="68" t="s">
        <v>6</v>
      </c>
      <c r="H229" s="45"/>
      <c r="I229" s="2"/>
      <c r="J229" s="2"/>
      <c r="K229" s="2"/>
      <c r="L229" s="2"/>
      <c r="M229" s="2"/>
      <c r="N229" s="2"/>
      <c r="O229" s="2"/>
      <c r="P229" s="13">
        <f>VLOOKUP(D229,'Demandas Projetos'!$A:$W,22,FALSE)</f>
        <v>0</v>
      </c>
      <c r="Q229" s="13">
        <f t="shared" si="7"/>
        <v>226</v>
      </c>
      <c r="R229" s="2"/>
      <c r="S229" s="2"/>
      <c r="T229" s="2"/>
      <c r="U229" s="2"/>
      <c r="V229" s="2"/>
    </row>
    <row r="230" spans="1:22" ht="80.099999999999994" customHeight="1" x14ac:dyDescent="0.2">
      <c r="A230" s="12">
        <f>VLOOKUP('Pontuação - Priorização'!D230,'Demandas Projetos'!$A$6:$E$397,2,FALSE)</f>
        <v>190</v>
      </c>
      <c r="B230" s="45">
        <f t="shared" si="6"/>
        <v>227</v>
      </c>
      <c r="C230" s="46" t="str">
        <f>CONCATENATE(VLOOKUP(D230,'Demandas Projetos'!$A:$C,3,FALSE)," - ",VLOOKUP(D230,'Demandas Projetos'!$A:$D,4,FALSE))</f>
        <v xml:space="preserve"> - </v>
      </c>
      <c r="D230" s="47">
        <f>IFERROR(LARGE('Demandas Projetos'!$W:$W,Q230),"")</f>
        <v>1.95E-13</v>
      </c>
      <c r="E230" s="48">
        <f>IFERROR(VLOOKUP($A230,'Demandas Projetos'!$B:$W,7,FALSE),"")</f>
        <v>0</v>
      </c>
      <c r="F230" s="49">
        <f>IFERROR(VLOOKUP($A230,'Demandas Projetos'!$B:$W,8,FALSE),"")</f>
        <v>0</v>
      </c>
      <c r="G230" s="68" t="s">
        <v>6</v>
      </c>
      <c r="H230" s="45"/>
      <c r="I230" s="2"/>
      <c r="J230" s="2"/>
      <c r="K230" s="2"/>
      <c r="L230" s="2"/>
      <c r="M230" s="2"/>
      <c r="N230" s="2"/>
      <c r="O230" s="2"/>
      <c r="P230" s="13">
        <f>VLOOKUP(D230,'Demandas Projetos'!$A:$W,22,FALSE)</f>
        <v>0</v>
      </c>
      <c r="Q230" s="13">
        <f t="shared" si="7"/>
        <v>227</v>
      </c>
      <c r="R230" s="2"/>
      <c r="S230" s="2"/>
      <c r="T230" s="2"/>
      <c r="U230" s="2"/>
      <c r="V230" s="2"/>
    </row>
    <row r="231" spans="1:22" ht="80.099999999999994" customHeight="1" x14ac:dyDescent="0.2">
      <c r="A231" s="12">
        <f>VLOOKUP('Pontuação - Priorização'!D231,'Demandas Projetos'!$A$6:$E$397,2,FALSE)</f>
        <v>189</v>
      </c>
      <c r="B231" s="45">
        <f t="shared" si="6"/>
        <v>228</v>
      </c>
      <c r="C231" s="46" t="str">
        <f>CONCATENATE(VLOOKUP(D231,'Demandas Projetos'!$A:$C,3,FALSE)," - ",VLOOKUP(D231,'Demandas Projetos'!$A:$D,4,FALSE))</f>
        <v xml:space="preserve"> - </v>
      </c>
      <c r="D231" s="47">
        <f>IFERROR(LARGE('Demandas Projetos'!$W:$W,Q231),"")</f>
        <v>1.9400000000000001E-13</v>
      </c>
      <c r="E231" s="48">
        <f>IFERROR(VLOOKUP($A231,'Demandas Projetos'!$B:$W,7,FALSE),"")</f>
        <v>0</v>
      </c>
      <c r="F231" s="49">
        <f>IFERROR(VLOOKUP($A231,'Demandas Projetos'!$B:$W,8,FALSE),"")</f>
        <v>0</v>
      </c>
      <c r="G231" s="68" t="s">
        <v>6</v>
      </c>
      <c r="H231" s="45"/>
      <c r="I231" s="2"/>
      <c r="J231" s="2"/>
      <c r="K231" s="2"/>
      <c r="L231" s="2"/>
      <c r="M231" s="2"/>
      <c r="N231" s="2"/>
      <c r="O231" s="2"/>
      <c r="P231" s="13">
        <f>VLOOKUP(D231,'Demandas Projetos'!$A:$W,22,FALSE)</f>
        <v>0</v>
      </c>
      <c r="Q231" s="13">
        <f t="shared" si="7"/>
        <v>228</v>
      </c>
      <c r="R231" s="2"/>
      <c r="S231" s="2"/>
      <c r="T231" s="2"/>
      <c r="U231" s="2"/>
      <c r="V231" s="2"/>
    </row>
    <row r="232" spans="1:22" ht="80.099999999999994" customHeight="1" x14ac:dyDescent="0.2">
      <c r="A232" s="12">
        <f>VLOOKUP('Pontuação - Priorização'!D232,'Demandas Projetos'!$A$6:$E$397,2,FALSE)</f>
        <v>188</v>
      </c>
      <c r="B232" s="45">
        <f t="shared" si="6"/>
        <v>229</v>
      </c>
      <c r="C232" s="46" t="str">
        <f>CONCATENATE(VLOOKUP(D232,'Demandas Projetos'!$A:$C,3,FALSE)," - ",VLOOKUP(D232,'Demandas Projetos'!$A:$D,4,FALSE))</f>
        <v xml:space="preserve"> - </v>
      </c>
      <c r="D232" s="47">
        <f>IFERROR(LARGE('Demandas Projetos'!$W:$W,Q232),"")</f>
        <v>1.9300000000000001E-13</v>
      </c>
      <c r="E232" s="48">
        <f>IFERROR(VLOOKUP($A232,'Demandas Projetos'!$B:$W,7,FALSE),"")</f>
        <v>0</v>
      </c>
      <c r="F232" s="49">
        <f>IFERROR(VLOOKUP($A232,'Demandas Projetos'!$B:$W,8,FALSE),"")</f>
        <v>0</v>
      </c>
      <c r="G232" s="68" t="s">
        <v>6</v>
      </c>
      <c r="H232" s="45"/>
      <c r="I232" s="2"/>
      <c r="J232" s="2"/>
      <c r="K232" s="2"/>
      <c r="L232" s="2"/>
      <c r="M232" s="2"/>
      <c r="N232" s="2"/>
      <c r="O232" s="2"/>
      <c r="P232" s="13">
        <f>VLOOKUP(D232,'Demandas Projetos'!$A:$W,22,FALSE)</f>
        <v>0</v>
      </c>
      <c r="Q232" s="13">
        <f t="shared" si="7"/>
        <v>229</v>
      </c>
      <c r="R232" s="2"/>
      <c r="S232" s="2"/>
      <c r="T232" s="2"/>
      <c r="U232" s="2"/>
      <c r="V232" s="2"/>
    </row>
    <row r="233" spans="1:22" ht="80.099999999999994" customHeight="1" x14ac:dyDescent="0.2">
      <c r="A233" s="12">
        <f>VLOOKUP('Pontuação - Priorização'!D233,'Demandas Projetos'!$A$6:$E$397,2,FALSE)</f>
        <v>187</v>
      </c>
      <c r="B233" s="45">
        <f t="shared" si="6"/>
        <v>230</v>
      </c>
      <c r="C233" s="46" t="str">
        <f>CONCATENATE(VLOOKUP(D233,'Demandas Projetos'!$A:$C,3,FALSE)," - ",VLOOKUP(D233,'Demandas Projetos'!$A:$D,4,FALSE))</f>
        <v xml:space="preserve"> - </v>
      </c>
      <c r="D233" s="47">
        <f>IFERROR(LARGE('Demandas Projetos'!$W:$W,Q233),"")</f>
        <v>1.9199999999999999E-13</v>
      </c>
      <c r="E233" s="48">
        <f>IFERROR(VLOOKUP($A233,'Demandas Projetos'!$B:$W,7,FALSE),"")</f>
        <v>0</v>
      </c>
      <c r="F233" s="49">
        <f>IFERROR(VLOOKUP($A233,'Demandas Projetos'!$B:$W,8,FALSE),"")</f>
        <v>0</v>
      </c>
      <c r="G233" s="68" t="s">
        <v>6</v>
      </c>
      <c r="H233" s="45"/>
      <c r="I233" s="2"/>
      <c r="J233" s="2"/>
      <c r="K233" s="2"/>
      <c r="L233" s="2"/>
      <c r="M233" s="2"/>
      <c r="N233" s="2"/>
      <c r="O233" s="2"/>
      <c r="P233" s="13">
        <f>VLOOKUP(D233,'Demandas Projetos'!$A:$W,22,FALSE)</f>
        <v>0</v>
      </c>
      <c r="Q233" s="13">
        <f t="shared" si="7"/>
        <v>230</v>
      </c>
      <c r="R233" s="2"/>
      <c r="S233" s="2"/>
      <c r="T233" s="2"/>
      <c r="U233" s="2"/>
      <c r="V233" s="2"/>
    </row>
    <row r="234" spans="1:22" ht="80.099999999999994" customHeight="1" x14ac:dyDescent="0.2">
      <c r="A234" s="12">
        <f>VLOOKUP('Pontuação - Priorização'!D234,'Demandas Projetos'!$A$6:$E$397,2,FALSE)</f>
        <v>186</v>
      </c>
      <c r="B234" s="45">
        <f t="shared" si="6"/>
        <v>231</v>
      </c>
      <c r="C234" s="46" t="str">
        <f>CONCATENATE(VLOOKUP(D234,'Demandas Projetos'!$A:$C,3,FALSE)," - ",VLOOKUP(D234,'Demandas Projetos'!$A:$D,4,FALSE))</f>
        <v xml:space="preserve"> - </v>
      </c>
      <c r="D234" s="47">
        <f>IFERROR(LARGE('Demandas Projetos'!$W:$W,Q234),"")</f>
        <v>1.9099999999999999E-13</v>
      </c>
      <c r="E234" s="48">
        <f>IFERROR(VLOOKUP($A234,'Demandas Projetos'!$B:$W,7,FALSE),"")</f>
        <v>0</v>
      </c>
      <c r="F234" s="49">
        <f>IFERROR(VLOOKUP($A234,'Demandas Projetos'!$B:$W,8,FALSE),"")</f>
        <v>0</v>
      </c>
      <c r="G234" s="68" t="s">
        <v>6</v>
      </c>
      <c r="H234" s="45"/>
      <c r="I234" s="2"/>
      <c r="J234" s="2"/>
      <c r="K234" s="2"/>
      <c r="L234" s="2"/>
      <c r="M234" s="2"/>
      <c r="N234" s="2"/>
      <c r="O234" s="2"/>
      <c r="P234" s="13">
        <f>VLOOKUP(D234,'Demandas Projetos'!$A:$W,22,FALSE)</f>
        <v>0</v>
      </c>
      <c r="Q234" s="13">
        <f t="shared" si="7"/>
        <v>231</v>
      </c>
      <c r="R234" s="2"/>
      <c r="S234" s="2"/>
      <c r="T234" s="2"/>
      <c r="U234" s="2"/>
      <c r="V234" s="2"/>
    </row>
    <row r="235" spans="1:22" ht="80.099999999999994" customHeight="1" x14ac:dyDescent="0.2">
      <c r="A235" s="12">
        <f>VLOOKUP('Pontuação - Priorização'!D235,'Demandas Projetos'!$A$6:$E$397,2,FALSE)</f>
        <v>185</v>
      </c>
      <c r="B235" s="45">
        <f t="shared" si="6"/>
        <v>232</v>
      </c>
      <c r="C235" s="46" t="str">
        <f>CONCATENATE(VLOOKUP(D235,'Demandas Projetos'!$A:$C,3,FALSE)," - ",VLOOKUP(D235,'Demandas Projetos'!$A:$D,4,FALSE))</f>
        <v xml:space="preserve"> - </v>
      </c>
      <c r="D235" s="47">
        <f>IFERROR(LARGE('Demandas Projetos'!$W:$W,Q235),"")</f>
        <v>1.9E-13</v>
      </c>
      <c r="E235" s="48">
        <f>IFERROR(VLOOKUP($A235,'Demandas Projetos'!$B:$W,7,FALSE),"")</f>
        <v>0</v>
      </c>
      <c r="F235" s="49">
        <f>IFERROR(VLOOKUP($A235,'Demandas Projetos'!$B:$W,8,FALSE),"")</f>
        <v>0</v>
      </c>
      <c r="G235" s="68" t="s">
        <v>6</v>
      </c>
      <c r="H235" s="45"/>
      <c r="I235" s="2"/>
      <c r="J235" s="2"/>
      <c r="K235" s="2"/>
      <c r="L235" s="2"/>
      <c r="M235" s="2"/>
      <c r="N235" s="2"/>
      <c r="O235" s="2"/>
      <c r="P235" s="13">
        <f>VLOOKUP(D235,'Demandas Projetos'!$A:$W,22,FALSE)</f>
        <v>0</v>
      </c>
      <c r="Q235" s="13">
        <f t="shared" si="7"/>
        <v>232</v>
      </c>
      <c r="R235" s="2"/>
      <c r="S235" s="2"/>
      <c r="T235" s="2"/>
      <c r="U235" s="2"/>
      <c r="V235" s="2"/>
    </row>
    <row r="236" spans="1:22" ht="80.099999999999994" customHeight="1" x14ac:dyDescent="0.2">
      <c r="A236" s="12">
        <f>VLOOKUP('Pontuação - Priorização'!D236,'Demandas Projetos'!$A$6:$E$397,2,FALSE)</f>
        <v>184</v>
      </c>
      <c r="B236" s="45">
        <f t="shared" si="6"/>
        <v>233</v>
      </c>
      <c r="C236" s="46" t="str">
        <f>CONCATENATE(VLOOKUP(D236,'Demandas Projetos'!$A:$C,3,FALSE)," - ",VLOOKUP(D236,'Demandas Projetos'!$A:$D,4,FALSE))</f>
        <v xml:space="preserve"> - </v>
      </c>
      <c r="D236" s="47">
        <f>IFERROR(LARGE('Demandas Projetos'!$W:$W,Q236),"")</f>
        <v>1.89E-13</v>
      </c>
      <c r="E236" s="48">
        <f>IFERROR(VLOOKUP($A236,'Demandas Projetos'!$B:$W,7,FALSE),"")</f>
        <v>0</v>
      </c>
      <c r="F236" s="49">
        <f>IFERROR(VLOOKUP($A236,'Demandas Projetos'!$B:$W,8,FALSE),"")</f>
        <v>0</v>
      </c>
      <c r="G236" s="68" t="s">
        <v>6</v>
      </c>
      <c r="H236" s="45"/>
      <c r="I236" s="2"/>
      <c r="J236" s="2"/>
      <c r="K236" s="2"/>
      <c r="L236" s="2"/>
      <c r="M236" s="2"/>
      <c r="N236" s="2"/>
      <c r="O236" s="2"/>
      <c r="P236" s="13">
        <f>VLOOKUP(D236,'Demandas Projetos'!$A:$W,22,FALSE)</f>
        <v>0</v>
      </c>
      <c r="Q236" s="13">
        <f t="shared" si="7"/>
        <v>233</v>
      </c>
      <c r="R236" s="2"/>
      <c r="S236" s="2"/>
      <c r="T236" s="2"/>
      <c r="U236" s="2"/>
      <c r="V236" s="2"/>
    </row>
    <row r="237" spans="1:22" ht="80.099999999999994" customHeight="1" x14ac:dyDescent="0.2">
      <c r="A237" s="12">
        <f>VLOOKUP('Pontuação - Priorização'!D237,'Demandas Projetos'!$A$6:$E$397,2,FALSE)</f>
        <v>183</v>
      </c>
      <c r="B237" s="45">
        <f t="shared" si="6"/>
        <v>234</v>
      </c>
      <c r="C237" s="46" t="str">
        <f>CONCATENATE(VLOOKUP(D237,'Demandas Projetos'!$A:$C,3,FALSE)," - ",VLOOKUP(D237,'Demandas Projetos'!$A:$D,4,FALSE))</f>
        <v xml:space="preserve"> - </v>
      </c>
      <c r="D237" s="47">
        <f>IFERROR(LARGE('Demandas Projetos'!$W:$W,Q237),"")</f>
        <v>1.8800000000000001E-13</v>
      </c>
      <c r="E237" s="48">
        <f>IFERROR(VLOOKUP($A237,'Demandas Projetos'!$B:$W,7,FALSE),"")</f>
        <v>0</v>
      </c>
      <c r="F237" s="49">
        <f>IFERROR(VLOOKUP($A237,'Demandas Projetos'!$B:$W,8,FALSE),"")</f>
        <v>0</v>
      </c>
      <c r="G237" s="68" t="s">
        <v>6</v>
      </c>
      <c r="H237" s="45"/>
      <c r="I237" s="2"/>
      <c r="J237" s="2"/>
      <c r="K237" s="2"/>
      <c r="L237" s="2"/>
      <c r="M237" s="2"/>
      <c r="N237" s="2"/>
      <c r="O237" s="2"/>
      <c r="P237" s="13">
        <f>VLOOKUP(D237,'Demandas Projetos'!$A:$W,22,FALSE)</f>
        <v>0</v>
      </c>
      <c r="Q237" s="13">
        <f t="shared" si="7"/>
        <v>234</v>
      </c>
      <c r="R237" s="2"/>
      <c r="S237" s="2"/>
      <c r="T237" s="2"/>
      <c r="U237" s="2"/>
      <c r="V237" s="2"/>
    </row>
    <row r="238" spans="1:22" ht="80.099999999999994" customHeight="1" x14ac:dyDescent="0.2">
      <c r="A238" s="12">
        <f>VLOOKUP('Pontuação - Priorização'!D238,'Demandas Projetos'!$A$6:$E$397,2,FALSE)</f>
        <v>182</v>
      </c>
      <c r="B238" s="45">
        <f t="shared" si="6"/>
        <v>235</v>
      </c>
      <c r="C238" s="46" t="str">
        <f>CONCATENATE(VLOOKUP(D238,'Demandas Projetos'!$A:$C,3,FALSE)," - ",VLOOKUP(D238,'Demandas Projetos'!$A:$D,4,FALSE))</f>
        <v xml:space="preserve"> - </v>
      </c>
      <c r="D238" s="47">
        <f>IFERROR(LARGE('Demandas Projetos'!$W:$W,Q238),"")</f>
        <v>1.8700000000000001E-13</v>
      </c>
      <c r="E238" s="48">
        <f>IFERROR(VLOOKUP($A238,'Demandas Projetos'!$B:$W,7,FALSE),"")</f>
        <v>0</v>
      </c>
      <c r="F238" s="49">
        <f>IFERROR(VLOOKUP($A238,'Demandas Projetos'!$B:$W,8,FALSE),"")</f>
        <v>0</v>
      </c>
      <c r="G238" s="68" t="s">
        <v>6</v>
      </c>
      <c r="H238" s="45"/>
      <c r="I238" s="2"/>
      <c r="J238" s="2"/>
      <c r="K238" s="2"/>
      <c r="L238" s="2"/>
      <c r="M238" s="2"/>
      <c r="N238" s="2"/>
      <c r="O238" s="2"/>
      <c r="P238" s="13">
        <f>VLOOKUP(D238,'Demandas Projetos'!$A:$W,22,FALSE)</f>
        <v>0</v>
      </c>
      <c r="Q238" s="13">
        <f t="shared" si="7"/>
        <v>235</v>
      </c>
      <c r="R238" s="2"/>
      <c r="S238" s="2"/>
      <c r="T238" s="2"/>
      <c r="U238" s="2"/>
      <c r="V238" s="2"/>
    </row>
    <row r="239" spans="1:22" ht="80.099999999999994" customHeight="1" x14ac:dyDescent="0.2">
      <c r="A239" s="12">
        <f>VLOOKUP('Pontuação - Priorização'!D239,'Demandas Projetos'!$A$6:$E$397,2,FALSE)</f>
        <v>181</v>
      </c>
      <c r="B239" s="45">
        <f t="shared" si="6"/>
        <v>236</v>
      </c>
      <c r="C239" s="46" t="str">
        <f>CONCATENATE(VLOOKUP(D239,'Demandas Projetos'!$A:$C,3,FALSE)," - ",VLOOKUP(D239,'Demandas Projetos'!$A:$D,4,FALSE))</f>
        <v xml:space="preserve"> - </v>
      </c>
      <c r="D239" s="47">
        <f>IFERROR(LARGE('Demandas Projetos'!$W:$W,Q239),"")</f>
        <v>1.8599999999999999E-13</v>
      </c>
      <c r="E239" s="48">
        <f>IFERROR(VLOOKUP($A239,'Demandas Projetos'!$B:$W,7,FALSE),"")</f>
        <v>0</v>
      </c>
      <c r="F239" s="49">
        <f>IFERROR(VLOOKUP($A239,'Demandas Projetos'!$B:$W,8,FALSE),"")</f>
        <v>0</v>
      </c>
      <c r="G239" s="68" t="s">
        <v>6</v>
      </c>
      <c r="H239" s="45"/>
      <c r="I239" s="2"/>
      <c r="J239" s="2"/>
      <c r="K239" s="2"/>
      <c r="L239" s="2"/>
      <c r="M239" s="2"/>
      <c r="N239" s="2"/>
      <c r="O239" s="2"/>
      <c r="P239" s="13">
        <f>VLOOKUP(D239,'Demandas Projetos'!$A:$W,22,FALSE)</f>
        <v>0</v>
      </c>
      <c r="Q239" s="13">
        <f t="shared" si="7"/>
        <v>236</v>
      </c>
      <c r="R239" s="2"/>
      <c r="S239" s="2"/>
      <c r="T239" s="2"/>
      <c r="U239" s="2"/>
      <c r="V239" s="2"/>
    </row>
    <row r="240" spans="1:22" ht="80.099999999999994" customHeight="1" x14ac:dyDescent="0.2">
      <c r="A240" s="12">
        <f>VLOOKUP('Pontuação - Priorização'!D240,'Demandas Projetos'!$A$6:$E$397,2,FALSE)</f>
        <v>180</v>
      </c>
      <c r="B240" s="45">
        <f t="shared" si="6"/>
        <v>237</v>
      </c>
      <c r="C240" s="46" t="str">
        <f>CONCATENATE(VLOOKUP(D240,'Demandas Projetos'!$A:$C,3,FALSE)," - ",VLOOKUP(D240,'Demandas Projetos'!$A:$D,4,FALSE))</f>
        <v xml:space="preserve"> - </v>
      </c>
      <c r="D240" s="47">
        <f>IFERROR(LARGE('Demandas Projetos'!$W:$W,Q240),"")</f>
        <v>1.8499999999999999E-13</v>
      </c>
      <c r="E240" s="48">
        <f>IFERROR(VLOOKUP($A240,'Demandas Projetos'!$B:$W,7,FALSE),"")</f>
        <v>0</v>
      </c>
      <c r="F240" s="49">
        <f>IFERROR(VLOOKUP($A240,'Demandas Projetos'!$B:$W,8,FALSE),"")</f>
        <v>0</v>
      </c>
      <c r="G240" s="68" t="s">
        <v>6</v>
      </c>
      <c r="H240" s="45"/>
      <c r="I240" s="2"/>
      <c r="J240" s="2"/>
      <c r="K240" s="2"/>
      <c r="L240" s="2"/>
      <c r="M240" s="2"/>
      <c r="N240" s="2"/>
      <c r="O240" s="2"/>
      <c r="P240" s="13">
        <f>VLOOKUP(D240,'Demandas Projetos'!$A:$W,22,FALSE)</f>
        <v>0</v>
      </c>
      <c r="Q240" s="13">
        <f t="shared" si="7"/>
        <v>237</v>
      </c>
      <c r="R240" s="2"/>
      <c r="S240" s="2"/>
      <c r="T240" s="2"/>
      <c r="U240" s="2"/>
      <c r="V240" s="2"/>
    </row>
    <row r="241" spans="1:22" ht="80.099999999999994" customHeight="1" x14ac:dyDescent="0.2">
      <c r="A241" s="12">
        <f>VLOOKUP('Pontuação - Priorização'!D241,'Demandas Projetos'!$A$6:$E$397,2,FALSE)</f>
        <v>179</v>
      </c>
      <c r="B241" s="45">
        <f t="shared" si="6"/>
        <v>238</v>
      </c>
      <c r="C241" s="46" t="str">
        <f>CONCATENATE(VLOOKUP(D241,'Demandas Projetos'!$A:$C,3,FALSE)," - ",VLOOKUP(D241,'Demandas Projetos'!$A:$D,4,FALSE))</f>
        <v xml:space="preserve"> - </v>
      </c>
      <c r="D241" s="47">
        <f>IFERROR(LARGE('Demandas Projetos'!$W:$W,Q241),"")</f>
        <v>1.84E-13</v>
      </c>
      <c r="E241" s="48">
        <f>IFERROR(VLOOKUP($A241,'Demandas Projetos'!$B:$W,7,FALSE),"")</f>
        <v>0</v>
      </c>
      <c r="F241" s="49">
        <f>IFERROR(VLOOKUP($A241,'Demandas Projetos'!$B:$W,8,FALSE),"")</f>
        <v>0</v>
      </c>
      <c r="G241" s="68" t="s">
        <v>6</v>
      </c>
      <c r="H241" s="45"/>
      <c r="I241" s="2"/>
      <c r="J241" s="2"/>
      <c r="K241" s="2"/>
      <c r="L241" s="2"/>
      <c r="M241" s="2"/>
      <c r="N241" s="2"/>
      <c r="O241" s="2"/>
      <c r="P241" s="13">
        <f>VLOOKUP(D241,'Demandas Projetos'!$A:$W,22,FALSE)</f>
        <v>0</v>
      </c>
      <c r="Q241" s="13">
        <f t="shared" si="7"/>
        <v>238</v>
      </c>
      <c r="R241" s="2"/>
      <c r="S241" s="2"/>
      <c r="T241" s="2"/>
      <c r="U241" s="2"/>
      <c r="V241" s="2"/>
    </row>
    <row r="242" spans="1:22" ht="80.099999999999994" customHeight="1" x14ac:dyDescent="0.2">
      <c r="A242" s="12">
        <f>VLOOKUP('Pontuação - Priorização'!D242,'Demandas Projetos'!$A$6:$E$397,2,FALSE)</f>
        <v>178</v>
      </c>
      <c r="B242" s="45">
        <f t="shared" si="6"/>
        <v>239</v>
      </c>
      <c r="C242" s="46" t="str">
        <f>CONCATENATE(VLOOKUP(D242,'Demandas Projetos'!$A:$C,3,FALSE)," - ",VLOOKUP(D242,'Demandas Projetos'!$A:$D,4,FALSE))</f>
        <v xml:space="preserve"> - </v>
      </c>
      <c r="D242" s="47">
        <f>IFERROR(LARGE('Demandas Projetos'!$W:$W,Q242),"")</f>
        <v>1.83E-13</v>
      </c>
      <c r="E242" s="48">
        <f>IFERROR(VLOOKUP($A242,'Demandas Projetos'!$B:$W,7,FALSE),"")</f>
        <v>0</v>
      </c>
      <c r="F242" s="49">
        <f>IFERROR(VLOOKUP($A242,'Demandas Projetos'!$B:$W,8,FALSE),"")</f>
        <v>0</v>
      </c>
      <c r="G242" s="68" t="s">
        <v>6</v>
      </c>
      <c r="H242" s="45"/>
      <c r="I242" s="2"/>
      <c r="J242" s="2"/>
      <c r="K242" s="2"/>
      <c r="L242" s="2"/>
      <c r="M242" s="2"/>
      <c r="N242" s="2"/>
      <c r="O242" s="2"/>
      <c r="P242" s="13">
        <f>VLOOKUP(D242,'Demandas Projetos'!$A:$W,22,FALSE)</f>
        <v>0</v>
      </c>
      <c r="Q242" s="13">
        <f t="shared" si="7"/>
        <v>239</v>
      </c>
      <c r="R242" s="2"/>
      <c r="S242" s="2"/>
      <c r="T242" s="2"/>
      <c r="U242" s="2"/>
      <c r="V242" s="2"/>
    </row>
    <row r="243" spans="1:22" ht="80.099999999999994" customHeight="1" x14ac:dyDescent="0.2">
      <c r="A243" s="12">
        <f>VLOOKUP('Pontuação - Priorização'!D243,'Demandas Projetos'!$A$6:$E$397,2,FALSE)</f>
        <v>177</v>
      </c>
      <c r="B243" s="45">
        <f t="shared" si="6"/>
        <v>240</v>
      </c>
      <c r="C243" s="46" t="str">
        <f>CONCATENATE(VLOOKUP(D243,'Demandas Projetos'!$A:$C,3,FALSE)," - ",VLOOKUP(D243,'Demandas Projetos'!$A:$D,4,FALSE))</f>
        <v xml:space="preserve"> - </v>
      </c>
      <c r="D243" s="47">
        <f>IFERROR(LARGE('Demandas Projetos'!$W:$W,Q243),"")</f>
        <v>1.8200000000000001E-13</v>
      </c>
      <c r="E243" s="48">
        <f>IFERROR(VLOOKUP($A243,'Demandas Projetos'!$B:$W,7,FALSE),"")</f>
        <v>0</v>
      </c>
      <c r="F243" s="49">
        <f>IFERROR(VLOOKUP($A243,'Demandas Projetos'!$B:$W,8,FALSE),"")</f>
        <v>0</v>
      </c>
      <c r="G243" s="68" t="s">
        <v>6</v>
      </c>
      <c r="H243" s="45"/>
      <c r="I243" s="2"/>
      <c r="J243" s="2"/>
      <c r="K243" s="2"/>
      <c r="L243" s="2"/>
      <c r="M243" s="2"/>
      <c r="N243" s="2"/>
      <c r="O243" s="2"/>
      <c r="P243" s="13">
        <f>VLOOKUP(D243,'Demandas Projetos'!$A:$W,22,FALSE)</f>
        <v>0</v>
      </c>
      <c r="Q243" s="13">
        <f t="shared" si="7"/>
        <v>240</v>
      </c>
      <c r="R243" s="2"/>
      <c r="S243" s="2"/>
      <c r="T243" s="2"/>
      <c r="U243" s="2"/>
      <c r="V243" s="2"/>
    </row>
    <row r="244" spans="1:22" ht="80.099999999999994" customHeight="1" x14ac:dyDescent="0.2">
      <c r="A244" s="12">
        <f>VLOOKUP('Pontuação - Priorização'!D244,'Demandas Projetos'!$A$6:$E$397,2,FALSE)</f>
        <v>176</v>
      </c>
      <c r="B244" s="45">
        <f t="shared" si="6"/>
        <v>241</v>
      </c>
      <c r="C244" s="46" t="str">
        <f>CONCATENATE(VLOOKUP(D244,'Demandas Projetos'!$A:$C,3,FALSE)," - ",VLOOKUP(D244,'Demandas Projetos'!$A:$D,4,FALSE))</f>
        <v xml:space="preserve"> - </v>
      </c>
      <c r="D244" s="47">
        <f>IFERROR(LARGE('Demandas Projetos'!$W:$W,Q244),"")</f>
        <v>1.8100000000000001E-13</v>
      </c>
      <c r="E244" s="48">
        <f>IFERROR(VLOOKUP($A244,'Demandas Projetos'!$B:$W,7,FALSE),"")</f>
        <v>0</v>
      </c>
      <c r="F244" s="49">
        <f>IFERROR(VLOOKUP($A244,'Demandas Projetos'!$B:$W,8,FALSE),"")</f>
        <v>0</v>
      </c>
      <c r="G244" s="68" t="s">
        <v>6</v>
      </c>
      <c r="H244" s="45"/>
      <c r="I244" s="2"/>
      <c r="J244" s="2"/>
      <c r="K244" s="2"/>
      <c r="L244" s="2"/>
      <c r="M244" s="2"/>
      <c r="N244" s="2"/>
      <c r="O244" s="2"/>
      <c r="P244" s="13">
        <f>VLOOKUP(D244,'Demandas Projetos'!$A:$W,22,FALSE)</f>
        <v>0</v>
      </c>
      <c r="Q244" s="13">
        <f t="shared" si="7"/>
        <v>241</v>
      </c>
      <c r="R244" s="2"/>
      <c r="S244" s="2"/>
      <c r="T244" s="2"/>
      <c r="U244" s="2"/>
      <c r="V244" s="2"/>
    </row>
    <row r="245" spans="1:22" ht="80.099999999999994" customHeight="1" x14ac:dyDescent="0.2">
      <c r="A245" s="12">
        <f>VLOOKUP('Pontuação - Priorização'!D245,'Demandas Projetos'!$A$6:$E$397,2,FALSE)</f>
        <v>175</v>
      </c>
      <c r="B245" s="45">
        <f t="shared" si="6"/>
        <v>242</v>
      </c>
      <c r="C245" s="46" t="str">
        <f>CONCATENATE(VLOOKUP(D245,'Demandas Projetos'!$A:$C,3,FALSE)," - ",VLOOKUP(D245,'Demandas Projetos'!$A:$D,4,FALSE))</f>
        <v xml:space="preserve"> - </v>
      </c>
      <c r="D245" s="47">
        <f>IFERROR(LARGE('Demandas Projetos'!$W:$W,Q245),"")</f>
        <v>1.7999999999999999E-13</v>
      </c>
      <c r="E245" s="48">
        <f>IFERROR(VLOOKUP($A245,'Demandas Projetos'!$B:$W,7,FALSE),"")</f>
        <v>0</v>
      </c>
      <c r="F245" s="49">
        <f>IFERROR(VLOOKUP($A245,'Demandas Projetos'!$B:$W,8,FALSE),"")</f>
        <v>0</v>
      </c>
      <c r="G245" s="68" t="s">
        <v>6</v>
      </c>
      <c r="H245" s="45"/>
      <c r="I245" s="2"/>
      <c r="J245" s="2"/>
      <c r="K245" s="2"/>
      <c r="L245" s="2"/>
      <c r="M245" s="2"/>
      <c r="N245" s="2"/>
      <c r="O245" s="2"/>
      <c r="P245" s="13">
        <f>VLOOKUP(D245,'Demandas Projetos'!$A:$W,22,FALSE)</f>
        <v>0</v>
      </c>
      <c r="Q245" s="13">
        <f t="shared" si="7"/>
        <v>242</v>
      </c>
      <c r="R245" s="2"/>
      <c r="S245" s="2"/>
      <c r="T245" s="2"/>
      <c r="U245" s="2"/>
      <c r="V245" s="2"/>
    </row>
    <row r="246" spans="1:22" ht="80.099999999999994" customHeight="1" x14ac:dyDescent="0.2">
      <c r="A246" s="12">
        <f>VLOOKUP('Pontuação - Priorização'!D246,'Demandas Projetos'!$A$6:$E$397,2,FALSE)</f>
        <v>174</v>
      </c>
      <c r="B246" s="45">
        <f t="shared" si="6"/>
        <v>243</v>
      </c>
      <c r="C246" s="46" t="str">
        <f>CONCATENATE(VLOOKUP(D246,'Demandas Projetos'!$A:$C,3,FALSE)," - ",VLOOKUP(D246,'Demandas Projetos'!$A:$D,4,FALSE))</f>
        <v xml:space="preserve"> - </v>
      </c>
      <c r="D246" s="47">
        <f>IFERROR(LARGE('Demandas Projetos'!$W:$W,Q246),"")</f>
        <v>1.7899999999999999E-13</v>
      </c>
      <c r="E246" s="48">
        <f>IFERROR(VLOOKUP($A246,'Demandas Projetos'!$B:$W,7,FALSE),"")</f>
        <v>0</v>
      </c>
      <c r="F246" s="49">
        <f>IFERROR(VLOOKUP($A246,'Demandas Projetos'!$B:$W,8,FALSE),"")</f>
        <v>0</v>
      </c>
      <c r="G246" s="68" t="s">
        <v>6</v>
      </c>
      <c r="H246" s="45"/>
      <c r="I246" s="2"/>
      <c r="J246" s="2"/>
      <c r="K246" s="2"/>
      <c r="L246" s="2"/>
      <c r="M246" s="2"/>
      <c r="N246" s="2"/>
      <c r="O246" s="2"/>
      <c r="P246" s="13">
        <f>VLOOKUP(D246,'Demandas Projetos'!$A:$W,22,FALSE)</f>
        <v>0</v>
      </c>
      <c r="Q246" s="13">
        <f t="shared" si="7"/>
        <v>243</v>
      </c>
      <c r="R246" s="2"/>
      <c r="S246" s="2"/>
      <c r="T246" s="2"/>
      <c r="U246" s="2"/>
      <c r="V246" s="2"/>
    </row>
    <row r="247" spans="1:22" ht="80.099999999999994" customHeight="1" x14ac:dyDescent="0.2">
      <c r="A247" s="12">
        <f>VLOOKUP('Pontuação - Priorização'!D247,'Demandas Projetos'!$A$6:$E$397,2,FALSE)</f>
        <v>173</v>
      </c>
      <c r="B247" s="45">
        <f t="shared" si="6"/>
        <v>244</v>
      </c>
      <c r="C247" s="46" t="str">
        <f>CONCATENATE(VLOOKUP(D247,'Demandas Projetos'!$A:$C,3,FALSE)," - ",VLOOKUP(D247,'Demandas Projetos'!$A:$D,4,FALSE))</f>
        <v xml:space="preserve"> - </v>
      </c>
      <c r="D247" s="47">
        <f>IFERROR(LARGE('Demandas Projetos'!$W:$W,Q247),"")</f>
        <v>1.78E-13</v>
      </c>
      <c r="E247" s="48">
        <f>IFERROR(VLOOKUP($A247,'Demandas Projetos'!$B:$W,7,FALSE),"")</f>
        <v>0</v>
      </c>
      <c r="F247" s="49">
        <f>IFERROR(VLOOKUP($A247,'Demandas Projetos'!$B:$W,8,FALSE),"")</f>
        <v>0</v>
      </c>
      <c r="G247" s="68" t="s">
        <v>6</v>
      </c>
      <c r="H247" s="45"/>
      <c r="I247" s="2"/>
      <c r="J247" s="2"/>
      <c r="K247" s="2"/>
      <c r="L247" s="2"/>
      <c r="M247" s="2"/>
      <c r="N247" s="2"/>
      <c r="O247" s="2"/>
      <c r="P247" s="13">
        <f>VLOOKUP(D247,'Demandas Projetos'!$A:$W,22,FALSE)</f>
        <v>0</v>
      </c>
      <c r="Q247" s="13">
        <f t="shared" si="7"/>
        <v>244</v>
      </c>
      <c r="R247" s="2"/>
      <c r="S247" s="2"/>
      <c r="T247" s="2"/>
      <c r="U247" s="2"/>
      <c r="V247" s="2"/>
    </row>
    <row r="248" spans="1:22" ht="80.099999999999994" customHeight="1" x14ac:dyDescent="0.2">
      <c r="A248" s="12">
        <f>VLOOKUP('Pontuação - Priorização'!D248,'Demandas Projetos'!$A$6:$E$397,2,FALSE)</f>
        <v>172</v>
      </c>
      <c r="B248" s="45">
        <f t="shared" si="6"/>
        <v>245</v>
      </c>
      <c r="C248" s="46" t="str">
        <f>CONCATENATE(VLOOKUP(D248,'Demandas Projetos'!$A:$C,3,FALSE)," - ",VLOOKUP(D248,'Demandas Projetos'!$A:$D,4,FALSE))</f>
        <v xml:space="preserve"> - </v>
      </c>
      <c r="D248" s="47">
        <f>IFERROR(LARGE('Demandas Projetos'!$W:$W,Q248),"")</f>
        <v>1.77E-13</v>
      </c>
      <c r="E248" s="48">
        <f>IFERROR(VLOOKUP($A248,'Demandas Projetos'!$B:$W,7,FALSE),"")</f>
        <v>0</v>
      </c>
      <c r="F248" s="49">
        <f>IFERROR(VLOOKUP($A248,'Demandas Projetos'!$B:$W,8,FALSE),"")</f>
        <v>0</v>
      </c>
      <c r="G248" s="68" t="s">
        <v>6</v>
      </c>
      <c r="H248" s="45"/>
      <c r="I248" s="2"/>
      <c r="J248" s="2"/>
      <c r="K248" s="2"/>
      <c r="L248" s="2"/>
      <c r="M248" s="2"/>
      <c r="N248" s="2"/>
      <c r="O248" s="2"/>
      <c r="P248" s="13">
        <f>VLOOKUP(D248,'Demandas Projetos'!$A:$W,22,FALSE)</f>
        <v>0</v>
      </c>
      <c r="Q248" s="13">
        <f t="shared" si="7"/>
        <v>245</v>
      </c>
      <c r="R248" s="2"/>
      <c r="S248" s="2"/>
      <c r="T248" s="2"/>
      <c r="U248" s="2"/>
      <c r="V248" s="2"/>
    </row>
    <row r="249" spans="1:22" ht="80.099999999999994" customHeight="1" x14ac:dyDescent="0.2">
      <c r="A249" s="12">
        <f>VLOOKUP('Pontuação - Priorização'!D249,'Demandas Projetos'!$A$6:$E$397,2,FALSE)</f>
        <v>171</v>
      </c>
      <c r="B249" s="45">
        <f t="shared" si="6"/>
        <v>246</v>
      </c>
      <c r="C249" s="46" t="str">
        <f>CONCATENATE(VLOOKUP(D249,'Demandas Projetos'!$A:$C,3,FALSE)," - ",VLOOKUP(D249,'Demandas Projetos'!$A:$D,4,FALSE))</f>
        <v xml:space="preserve"> - </v>
      </c>
      <c r="D249" s="47">
        <f>IFERROR(LARGE('Demandas Projetos'!$W:$W,Q249),"")</f>
        <v>1.7600000000000001E-13</v>
      </c>
      <c r="E249" s="48">
        <f>IFERROR(VLOOKUP($A249,'Demandas Projetos'!$B:$W,7,FALSE),"")</f>
        <v>0</v>
      </c>
      <c r="F249" s="49">
        <f>IFERROR(VLOOKUP($A249,'Demandas Projetos'!$B:$W,8,FALSE),"")</f>
        <v>0</v>
      </c>
      <c r="G249" s="68" t="s">
        <v>6</v>
      </c>
      <c r="H249" s="45"/>
      <c r="I249" s="2"/>
      <c r="J249" s="2"/>
      <c r="K249" s="2"/>
      <c r="L249" s="2"/>
      <c r="M249" s="2"/>
      <c r="N249" s="2"/>
      <c r="O249" s="2"/>
      <c r="P249" s="13">
        <f>VLOOKUP(D249,'Demandas Projetos'!$A:$W,22,FALSE)</f>
        <v>0</v>
      </c>
      <c r="Q249" s="13">
        <f t="shared" si="7"/>
        <v>246</v>
      </c>
      <c r="R249" s="2"/>
      <c r="S249" s="2"/>
      <c r="T249" s="2"/>
      <c r="U249" s="2"/>
      <c r="V249" s="2"/>
    </row>
    <row r="250" spans="1:22" ht="80.099999999999994" customHeight="1" x14ac:dyDescent="0.2">
      <c r="A250" s="12">
        <f>VLOOKUP('Pontuação - Priorização'!D250,'Demandas Projetos'!$A$6:$E$397,2,FALSE)</f>
        <v>170</v>
      </c>
      <c r="B250" s="45">
        <f t="shared" si="6"/>
        <v>247</v>
      </c>
      <c r="C250" s="46" t="str">
        <f>CONCATENATE(VLOOKUP(D250,'Demandas Projetos'!$A:$C,3,FALSE)," - ",VLOOKUP(D250,'Demandas Projetos'!$A:$D,4,FALSE))</f>
        <v xml:space="preserve"> - </v>
      </c>
      <c r="D250" s="47">
        <f>IFERROR(LARGE('Demandas Projetos'!$W:$W,Q250),"")</f>
        <v>1.7500000000000001E-13</v>
      </c>
      <c r="E250" s="48">
        <f>IFERROR(VLOOKUP($A250,'Demandas Projetos'!$B:$W,7,FALSE),"")</f>
        <v>0</v>
      </c>
      <c r="F250" s="49">
        <f>IFERROR(VLOOKUP($A250,'Demandas Projetos'!$B:$W,8,FALSE),"")</f>
        <v>0</v>
      </c>
      <c r="G250" s="68" t="s">
        <v>6</v>
      </c>
      <c r="H250" s="45"/>
      <c r="I250" s="2"/>
      <c r="J250" s="2"/>
      <c r="K250" s="2"/>
      <c r="L250" s="2"/>
      <c r="M250" s="2"/>
      <c r="N250" s="2"/>
      <c r="O250" s="2"/>
      <c r="P250" s="13">
        <f>VLOOKUP(D250,'Demandas Projetos'!$A:$W,22,FALSE)</f>
        <v>0</v>
      </c>
      <c r="Q250" s="13">
        <f t="shared" si="7"/>
        <v>247</v>
      </c>
      <c r="R250" s="2"/>
      <c r="S250" s="2"/>
      <c r="T250" s="2"/>
      <c r="U250" s="2"/>
      <c r="V250" s="2"/>
    </row>
    <row r="251" spans="1:22" ht="80.099999999999994" customHeight="1" x14ac:dyDescent="0.2">
      <c r="A251" s="12">
        <f>VLOOKUP('Pontuação - Priorização'!D251,'Demandas Projetos'!$A$6:$E$397,2,FALSE)</f>
        <v>169</v>
      </c>
      <c r="B251" s="45">
        <f t="shared" si="6"/>
        <v>248</v>
      </c>
      <c r="C251" s="46" t="str">
        <f>CONCATENATE(VLOOKUP(D251,'Demandas Projetos'!$A:$C,3,FALSE)," - ",VLOOKUP(D251,'Demandas Projetos'!$A:$D,4,FALSE))</f>
        <v xml:space="preserve"> - </v>
      </c>
      <c r="D251" s="47">
        <f>IFERROR(LARGE('Demandas Projetos'!$W:$W,Q251),"")</f>
        <v>1.7399999999999999E-13</v>
      </c>
      <c r="E251" s="48">
        <f>IFERROR(VLOOKUP($A251,'Demandas Projetos'!$B:$W,7,FALSE),"")</f>
        <v>0</v>
      </c>
      <c r="F251" s="49">
        <f>IFERROR(VLOOKUP($A251,'Demandas Projetos'!$B:$W,8,FALSE),"")</f>
        <v>0</v>
      </c>
      <c r="G251" s="68" t="s">
        <v>6</v>
      </c>
      <c r="H251" s="45"/>
      <c r="I251" s="2"/>
      <c r="J251" s="2"/>
      <c r="K251" s="2"/>
      <c r="L251" s="2"/>
      <c r="M251" s="2"/>
      <c r="N251" s="2"/>
      <c r="O251" s="2"/>
      <c r="P251" s="13">
        <f>VLOOKUP(D251,'Demandas Projetos'!$A:$W,22,FALSE)</f>
        <v>0</v>
      </c>
      <c r="Q251" s="13">
        <f t="shared" si="7"/>
        <v>248</v>
      </c>
      <c r="R251" s="2"/>
      <c r="S251" s="2"/>
      <c r="T251" s="2"/>
      <c r="U251" s="2"/>
      <c r="V251" s="2"/>
    </row>
    <row r="252" spans="1:22" ht="80.099999999999994" customHeight="1" x14ac:dyDescent="0.2">
      <c r="A252" s="12">
        <f>VLOOKUP('Pontuação - Priorização'!D252,'Demandas Projetos'!$A$6:$E$397,2,FALSE)</f>
        <v>168</v>
      </c>
      <c r="B252" s="45">
        <f t="shared" si="6"/>
        <v>249</v>
      </c>
      <c r="C252" s="46" t="str">
        <f>CONCATENATE(VLOOKUP(D252,'Demandas Projetos'!$A:$C,3,FALSE)," - ",VLOOKUP(D252,'Demandas Projetos'!$A:$D,4,FALSE))</f>
        <v xml:space="preserve"> - </v>
      </c>
      <c r="D252" s="47">
        <f>IFERROR(LARGE('Demandas Projetos'!$W:$W,Q252),"")</f>
        <v>1.7299999999999999E-13</v>
      </c>
      <c r="E252" s="48">
        <f>IFERROR(VLOOKUP($A252,'Demandas Projetos'!$B:$W,7,FALSE),"")</f>
        <v>0</v>
      </c>
      <c r="F252" s="49">
        <f>IFERROR(VLOOKUP($A252,'Demandas Projetos'!$B:$W,8,FALSE),"")</f>
        <v>0</v>
      </c>
      <c r="G252" s="68" t="s">
        <v>6</v>
      </c>
      <c r="H252" s="45"/>
      <c r="I252" s="2"/>
      <c r="J252" s="2"/>
      <c r="K252" s="2"/>
      <c r="L252" s="2"/>
      <c r="M252" s="2"/>
      <c r="N252" s="2"/>
      <c r="O252" s="2"/>
      <c r="P252" s="13">
        <f>VLOOKUP(D252,'Demandas Projetos'!$A:$W,22,FALSE)</f>
        <v>0</v>
      </c>
      <c r="Q252" s="13">
        <f t="shared" si="7"/>
        <v>249</v>
      </c>
      <c r="R252" s="2"/>
      <c r="S252" s="2"/>
      <c r="T252" s="2"/>
      <c r="U252" s="2"/>
      <c r="V252" s="2"/>
    </row>
    <row r="253" spans="1:22" ht="80.099999999999994" customHeight="1" x14ac:dyDescent="0.2">
      <c r="A253" s="12">
        <f>VLOOKUP('Pontuação - Priorização'!D253,'Demandas Projetos'!$A$6:$E$397,2,FALSE)</f>
        <v>167</v>
      </c>
      <c r="B253" s="45">
        <f t="shared" si="6"/>
        <v>250</v>
      </c>
      <c r="C253" s="46" t="str">
        <f>CONCATENATE(VLOOKUP(D253,'Demandas Projetos'!$A:$C,3,FALSE)," - ",VLOOKUP(D253,'Demandas Projetos'!$A:$D,4,FALSE))</f>
        <v xml:space="preserve"> - </v>
      </c>
      <c r="D253" s="47">
        <f>IFERROR(LARGE('Demandas Projetos'!$W:$W,Q253),"")</f>
        <v>1.72E-13</v>
      </c>
      <c r="E253" s="48">
        <f>IFERROR(VLOOKUP($A253,'Demandas Projetos'!$B:$W,7,FALSE),"")</f>
        <v>0</v>
      </c>
      <c r="F253" s="49">
        <f>IFERROR(VLOOKUP($A253,'Demandas Projetos'!$B:$W,8,FALSE),"")</f>
        <v>0</v>
      </c>
      <c r="G253" s="68" t="s">
        <v>6</v>
      </c>
      <c r="H253" s="45"/>
      <c r="I253" s="2"/>
      <c r="J253" s="2"/>
      <c r="K253" s="2"/>
      <c r="L253" s="2"/>
      <c r="M253" s="2"/>
      <c r="N253" s="2"/>
      <c r="O253" s="2"/>
      <c r="P253" s="13">
        <f>VLOOKUP(D253,'Demandas Projetos'!$A:$W,22,FALSE)</f>
        <v>0</v>
      </c>
      <c r="Q253" s="13">
        <f t="shared" si="7"/>
        <v>250</v>
      </c>
      <c r="R253" s="2"/>
      <c r="S253" s="2"/>
      <c r="T253" s="2"/>
      <c r="U253" s="2"/>
      <c r="V253" s="2"/>
    </row>
    <row r="254" spans="1:22" ht="80.099999999999994" customHeight="1" x14ac:dyDescent="0.2">
      <c r="A254" s="12">
        <f>VLOOKUP('Pontuação - Priorização'!D254,'Demandas Projetos'!$A$6:$E$397,2,FALSE)</f>
        <v>166</v>
      </c>
      <c r="B254" s="45">
        <f t="shared" si="6"/>
        <v>251</v>
      </c>
      <c r="C254" s="46" t="str">
        <f>CONCATENATE(VLOOKUP(D254,'Demandas Projetos'!$A:$C,3,FALSE)," - ",VLOOKUP(D254,'Demandas Projetos'!$A:$D,4,FALSE))</f>
        <v xml:space="preserve"> - </v>
      </c>
      <c r="D254" s="47">
        <f>IFERROR(LARGE('Demandas Projetos'!$W:$W,Q254),"")</f>
        <v>1.71E-13</v>
      </c>
      <c r="E254" s="48">
        <f>IFERROR(VLOOKUP($A254,'Demandas Projetos'!$B:$W,7,FALSE),"")</f>
        <v>0</v>
      </c>
      <c r="F254" s="49">
        <f>IFERROR(VLOOKUP($A254,'Demandas Projetos'!$B:$W,8,FALSE),"")</f>
        <v>0</v>
      </c>
      <c r="G254" s="68" t="s">
        <v>6</v>
      </c>
      <c r="H254" s="45"/>
      <c r="I254" s="2"/>
      <c r="J254" s="2"/>
      <c r="K254" s="2"/>
      <c r="L254" s="2"/>
      <c r="M254" s="2"/>
      <c r="N254" s="2"/>
      <c r="O254" s="2"/>
      <c r="P254" s="13">
        <f>VLOOKUP(D254,'Demandas Projetos'!$A:$W,22,FALSE)</f>
        <v>0</v>
      </c>
      <c r="Q254" s="13">
        <f t="shared" si="7"/>
        <v>251</v>
      </c>
      <c r="R254" s="2"/>
      <c r="S254" s="2"/>
      <c r="T254" s="2"/>
      <c r="U254" s="2"/>
      <c r="V254" s="2"/>
    </row>
    <row r="255" spans="1:22" ht="80.099999999999994" customHeight="1" x14ac:dyDescent="0.2">
      <c r="A255" s="12">
        <f>VLOOKUP('Pontuação - Priorização'!D255,'Demandas Projetos'!$A$6:$E$397,2,FALSE)</f>
        <v>165</v>
      </c>
      <c r="B255" s="45">
        <f t="shared" si="6"/>
        <v>252</v>
      </c>
      <c r="C255" s="46" t="str">
        <f>CONCATENATE(VLOOKUP(D255,'Demandas Projetos'!$A:$C,3,FALSE)," - ",VLOOKUP(D255,'Demandas Projetos'!$A:$D,4,FALSE))</f>
        <v xml:space="preserve"> - </v>
      </c>
      <c r="D255" s="47">
        <f>IFERROR(LARGE('Demandas Projetos'!$W:$W,Q255),"")</f>
        <v>1.7000000000000001E-13</v>
      </c>
      <c r="E255" s="48">
        <f>IFERROR(VLOOKUP($A255,'Demandas Projetos'!$B:$W,7,FALSE),"")</f>
        <v>0</v>
      </c>
      <c r="F255" s="49">
        <f>IFERROR(VLOOKUP($A255,'Demandas Projetos'!$B:$W,8,FALSE),"")</f>
        <v>0</v>
      </c>
      <c r="G255" s="68" t="s">
        <v>6</v>
      </c>
      <c r="H255" s="45"/>
      <c r="I255" s="2"/>
      <c r="J255" s="2"/>
      <c r="K255" s="2"/>
      <c r="L255" s="2"/>
      <c r="M255" s="2"/>
      <c r="N255" s="2"/>
      <c r="O255" s="2"/>
      <c r="P255" s="13">
        <f>VLOOKUP(D255,'Demandas Projetos'!$A:$W,22,FALSE)</f>
        <v>0</v>
      </c>
      <c r="Q255" s="13">
        <f t="shared" si="7"/>
        <v>252</v>
      </c>
      <c r="R255" s="2"/>
      <c r="S255" s="2"/>
      <c r="T255" s="2"/>
      <c r="U255" s="2"/>
      <c r="V255" s="2"/>
    </row>
    <row r="256" spans="1:22" ht="80.099999999999994" customHeight="1" x14ac:dyDescent="0.2">
      <c r="A256" s="12">
        <f>VLOOKUP('Pontuação - Priorização'!D256,'Demandas Projetos'!$A$6:$E$397,2,FALSE)</f>
        <v>164</v>
      </c>
      <c r="B256" s="45">
        <f t="shared" si="6"/>
        <v>253</v>
      </c>
      <c r="C256" s="46" t="str">
        <f>CONCATENATE(VLOOKUP(D256,'Demandas Projetos'!$A:$C,3,FALSE)," - ",VLOOKUP(D256,'Demandas Projetos'!$A:$D,4,FALSE))</f>
        <v xml:space="preserve"> - </v>
      </c>
      <c r="D256" s="47">
        <f>IFERROR(LARGE('Demandas Projetos'!$W:$W,Q256),"")</f>
        <v>1.6900000000000001E-13</v>
      </c>
      <c r="E256" s="48">
        <f>IFERROR(VLOOKUP($A256,'Demandas Projetos'!$B:$W,7,FALSE),"")</f>
        <v>0</v>
      </c>
      <c r="F256" s="49">
        <f>IFERROR(VLOOKUP($A256,'Demandas Projetos'!$B:$W,8,FALSE),"")</f>
        <v>0</v>
      </c>
      <c r="G256" s="68" t="s">
        <v>6</v>
      </c>
      <c r="H256" s="45"/>
      <c r="I256" s="2"/>
      <c r="J256" s="2"/>
      <c r="K256" s="2"/>
      <c r="L256" s="2"/>
      <c r="M256" s="2"/>
      <c r="N256" s="2"/>
      <c r="O256" s="2"/>
      <c r="P256" s="13">
        <f>VLOOKUP(D256,'Demandas Projetos'!$A:$W,22,FALSE)</f>
        <v>0</v>
      </c>
      <c r="Q256" s="13">
        <f t="shared" si="7"/>
        <v>253</v>
      </c>
      <c r="R256" s="2"/>
      <c r="S256" s="2"/>
      <c r="T256" s="2"/>
      <c r="U256" s="2"/>
      <c r="V256" s="2"/>
    </row>
    <row r="257" spans="1:22" ht="80.099999999999994" customHeight="1" x14ac:dyDescent="0.2">
      <c r="A257" s="12">
        <f>VLOOKUP('Pontuação - Priorização'!D257,'Demandas Projetos'!$A$6:$E$397,2,FALSE)</f>
        <v>163</v>
      </c>
      <c r="B257" s="45">
        <f t="shared" si="6"/>
        <v>254</v>
      </c>
      <c r="C257" s="46" t="str">
        <f>CONCATENATE(VLOOKUP(D257,'Demandas Projetos'!$A:$C,3,FALSE)," - ",VLOOKUP(D257,'Demandas Projetos'!$A:$D,4,FALSE))</f>
        <v xml:space="preserve"> - </v>
      </c>
      <c r="D257" s="47">
        <f>IFERROR(LARGE('Demandas Projetos'!$W:$W,Q257),"")</f>
        <v>1.6799999999999999E-13</v>
      </c>
      <c r="E257" s="48">
        <f>IFERROR(VLOOKUP($A257,'Demandas Projetos'!$B:$W,7,FALSE),"")</f>
        <v>0</v>
      </c>
      <c r="F257" s="49">
        <f>IFERROR(VLOOKUP($A257,'Demandas Projetos'!$B:$W,8,FALSE),"")</f>
        <v>0</v>
      </c>
      <c r="G257" s="68" t="s">
        <v>6</v>
      </c>
      <c r="H257" s="45"/>
      <c r="I257" s="2"/>
      <c r="J257" s="2"/>
      <c r="K257" s="2"/>
      <c r="L257" s="2"/>
      <c r="M257" s="2"/>
      <c r="N257" s="2"/>
      <c r="O257" s="2"/>
      <c r="P257" s="13">
        <f>VLOOKUP(D257,'Demandas Projetos'!$A:$W,22,FALSE)</f>
        <v>0</v>
      </c>
      <c r="Q257" s="13">
        <f t="shared" si="7"/>
        <v>254</v>
      </c>
      <c r="R257" s="2"/>
      <c r="S257" s="2"/>
      <c r="T257" s="2"/>
      <c r="U257" s="2"/>
      <c r="V257" s="2"/>
    </row>
    <row r="258" spans="1:22" ht="80.099999999999994" customHeight="1" x14ac:dyDescent="0.2">
      <c r="A258" s="12">
        <f>VLOOKUP('Pontuação - Priorização'!D258,'Demandas Projetos'!$A$6:$E$397,2,FALSE)</f>
        <v>162</v>
      </c>
      <c r="B258" s="45">
        <f t="shared" si="6"/>
        <v>255</v>
      </c>
      <c r="C258" s="46" t="str">
        <f>CONCATENATE(VLOOKUP(D258,'Demandas Projetos'!$A:$C,3,FALSE)," - ",VLOOKUP(D258,'Demandas Projetos'!$A:$D,4,FALSE))</f>
        <v xml:space="preserve"> - </v>
      </c>
      <c r="D258" s="47">
        <f>IFERROR(LARGE('Demandas Projetos'!$W:$W,Q258),"")</f>
        <v>1.67E-13</v>
      </c>
      <c r="E258" s="48">
        <f>IFERROR(VLOOKUP($A258,'Demandas Projetos'!$B:$W,7,FALSE),"")</f>
        <v>0</v>
      </c>
      <c r="F258" s="49">
        <f>IFERROR(VLOOKUP($A258,'Demandas Projetos'!$B:$W,8,FALSE),"")</f>
        <v>0</v>
      </c>
      <c r="G258" s="68" t="s">
        <v>6</v>
      </c>
      <c r="H258" s="45"/>
      <c r="I258" s="2"/>
      <c r="J258" s="2"/>
      <c r="K258" s="2"/>
      <c r="L258" s="2"/>
      <c r="M258" s="2"/>
      <c r="N258" s="2"/>
      <c r="O258" s="2"/>
      <c r="P258" s="13">
        <f>VLOOKUP(D258,'Demandas Projetos'!$A:$W,22,FALSE)</f>
        <v>0</v>
      </c>
      <c r="Q258" s="13">
        <f t="shared" si="7"/>
        <v>255</v>
      </c>
      <c r="R258" s="2"/>
      <c r="S258" s="2"/>
      <c r="T258" s="2"/>
      <c r="U258" s="2"/>
      <c r="V258" s="2"/>
    </row>
    <row r="259" spans="1:22" ht="80.099999999999994" customHeight="1" x14ac:dyDescent="0.2">
      <c r="A259" s="12">
        <f>VLOOKUP('Pontuação - Priorização'!D259,'Demandas Projetos'!$A$6:$E$397,2,FALSE)</f>
        <v>161</v>
      </c>
      <c r="B259" s="45">
        <f t="shared" si="6"/>
        <v>256</v>
      </c>
      <c r="C259" s="46" t="str">
        <f>CONCATENATE(VLOOKUP(D259,'Demandas Projetos'!$A:$C,3,FALSE)," - ",VLOOKUP(D259,'Demandas Projetos'!$A:$D,4,FALSE))</f>
        <v xml:space="preserve"> - </v>
      </c>
      <c r="D259" s="47">
        <f>IFERROR(LARGE('Demandas Projetos'!$W:$W,Q259),"")</f>
        <v>1.66E-13</v>
      </c>
      <c r="E259" s="48">
        <f>IFERROR(VLOOKUP($A259,'Demandas Projetos'!$B:$W,7,FALSE),"")</f>
        <v>0</v>
      </c>
      <c r="F259" s="49">
        <f>IFERROR(VLOOKUP($A259,'Demandas Projetos'!$B:$W,8,FALSE),"")</f>
        <v>0</v>
      </c>
      <c r="G259" s="68" t="s">
        <v>6</v>
      </c>
      <c r="H259" s="45"/>
      <c r="I259" s="2"/>
      <c r="J259" s="2"/>
      <c r="K259" s="2"/>
      <c r="L259" s="2"/>
      <c r="M259" s="2"/>
      <c r="N259" s="2"/>
      <c r="O259" s="2"/>
      <c r="P259" s="13">
        <f>VLOOKUP(D259,'Demandas Projetos'!$A:$W,22,FALSE)</f>
        <v>0</v>
      </c>
      <c r="Q259" s="13">
        <f t="shared" si="7"/>
        <v>256</v>
      </c>
      <c r="R259" s="2"/>
      <c r="S259" s="2"/>
      <c r="T259" s="2"/>
      <c r="U259" s="2"/>
      <c r="V259" s="2"/>
    </row>
    <row r="260" spans="1:22" ht="80.099999999999994" customHeight="1" x14ac:dyDescent="0.2">
      <c r="A260" s="12">
        <f>VLOOKUP('Pontuação - Priorização'!D260,'Demandas Projetos'!$A$6:$E$397,2,FALSE)</f>
        <v>160</v>
      </c>
      <c r="B260" s="45">
        <f t="shared" ref="B260:B323" si="8">ROW(260:260)-3</f>
        <v>257</v>
      </c>
      <c r="C260" s="46" t="str">
        <f>CONCATENATE(VLOOKUP(D260,'Demandas Projetos'!$A:$C,3,FALSE)," - ",VLOOKUP(D260,'Demandas Projetos'!$A:$D,4,FALSE))</f>
        <v xml:space="preserve"> - </v>
      </c>
      <c r="D260" s="47">
        <f>IFERROR(LARGE('Demandas Projetos'!$W:$W,Q260),"")</f>
        <v>1.65E-13</v>
      </c>
      <c r="E260" s="48">
        <f>IFERROR(VLOOKUP($A260,'Demandas Projetos'!$B:$W,7,FALSE),"")</f>
        <v>0</v>
      </c>
      <c r="F260" s="49">
        <f>IFERROR(VLOOKUP($A260,'Demandas Projetos'!$B:$W,8,FALSE),"")</f>
        <v>0</v>
      </c>
      <c r="G260" s="68" t="s">
        <v>6</v>
      </c>
      <c r="H260" s="45"/>
      <c r="I260" s="2"/>
      <c r="J260" s="2"/>
      <c r="K260" s="2"/>
      <c r="L260" s="2"/>
      <c r="M260" s="2"/>
      <c r="N260" s="2"/>
      <c r="O260" s="2"/>
      <c r="P260" s="13">
        <f>VLOOKUP(D260,'Demandas Projetos'!$A:$W,22,FALSE)</f>
        <v>0</v>
      </c>
      <c r="Q260" s="13">
        <f t="shared" ref="Q260:Q323" si="9">ROW(260:260)-3</f>
        <v>257</v>
      </c>
      <c r="R260" s="2"/>
      <c r="S260" s="2"/>
      <c r="T260" s="2"/>
      <c r="U260" s="2"/>
      <c r="V260" s="2"/>
    </row>
    <row r="261" spans="1:22" ht="80.099999999999994" customHeight="1" x14ac:dyDescent="0.2">
      <c r="A261" s="12">
        <f>VLOOKUP('Pontuação - Priorização'!D261,'Demandas Projetos'!$A$6:$E$397,2,FALSE)</f>
        <v>159</v>
      </c>
      <c r="B261" s="45">
        <f t="shared" si="8"/>
        <v>258</v>
      </c>
      <c r="C261" s="46" t="str">
        <f>CONCATENATE(VLOOKUP(D261,'Demandas Projetos'!$A:$C,3,FALSE)," - ",VLOOKUP(D261,'Demandas Projetos'!$A:$D,4,FALSE))</f>
        <v xml:space="preserve"> - </v>
      </c>
      <c r="D261" s="47">
        <f>IFERROR(LARGE('Demandas Projetos'!$W:$W,Q261),"")</f>
        <v>1.6400000000000001E-13</v>
      </c>
      <c r="E261" s="48">
        <f>IFERROR(VLOOKUP($A261,'Demandas Projetos'!$B:$W,7,FALSE),"")</f>
        <v>0</v>
      </c>
      <c r="F261" s="49">
        <f>IFERROR(VLOOKUP($A261,'Demandas Projetos'!$B:$W,8,FALSE),"")</f>
        <v>0</v>
      </c>
      <c r="G261" s="68" t="s">
        <v>6</v>
      </c>
      <c r="H261" s="45"/>
      <c r="I261" s="2"/>
      <c r="J261" s="2"/>
      <c r="K261" s="2"/>
      <c r="L261" s="2"/>
      <c r="M261" s="2"/>
      <c r="N261" s="2"/>
      <c r="O261" s="2"/>
      <c r="P261" s="13">
        <f>VLOOKUP(D261,'Demandas Projetos'!$A:$W,22,FALSE)</f>
        <v>0</v>
      </c>
      <c r="Q261" s="13">
        <f t="shared" si="9"/>
        <v>258</v>
      </c>
      <c r="R261" s="2"/>
      <c r="S261" s="2"/>
      <c r="T261" s="2"/>
      <c r="U261" s="2"/>
      <c r="V261" s="2"/>
    </row>
    <row r="262" spans="1:22" ht="80.099999999999994" customHeight="1" x14ac:dyDescent="0.2">
      <c r="A262" s="12">
        <f>VLOOKUP('Pontuação - Priorização'!D262,'Demandas Projetos'!$A$6:$E$397,2,FALSE)</f>
        <v>158</v>
      </c>
      <c r="B262" s="45">
        <f t="shared" si="8"/>
        <v>259</v>
      </c>
      <c r="C262" s="46" t="str">
        <f>CONCATENATE(VLOOKUP(D262,'Demandas Projetos'!$A:$C,3,FALSE)," - ",VLOOKUP(D262,'Demandas Projetos'!$A:$D,4,FALSE))</f>
        <v xml:space="preserve"> - </v>
      </c>
      <c r="D262" s="47">
        <f>IFERROR(LARGE('Demandas Projetos'!$W:$W,Q262),"")</f>
        <v>1.6300000000000001E-13</v>
      </c>
      <c r="E262" s="48">
        <f>IFERROR(VLOOKUP($A262,'Demandas Projetos'!$B:$W,7,FALSE),"")</f>
        <v>0</v>
      </c>
      <c r="F262" s="49">
        <f>IFERROR(VLOOKUP($A262,'Demandas Projetos'!$B:$W,8,FALSE),"")</f>
        <v>0</v>
      </c>
      <c r="G262" s="68" t="s">
        <v>6</v>
      </c>
      <c r="H262" s="45"/>
      <c r="I262" s="2"/>
      <c r="J262" s="2"/>
      <c r="K262" s="2"/>
      <c r="L262" s="2"/>
      <c r="M262" s="2"/>
      <c r="N262" s="2"/>
      <c r="O262" s="2"/>
      <c r="P262" s="13">
        <f>VLOOKUP(D262,'Demandas Projetos'!$A:$W,22,FALSE)</f>
        <v>0</v>
      </c>
      <c r="Q262" s="13">
        <f t="shared" si="9"/>
        <v>259</v>
      </c>
      <c r="R262" s="2"/>
      <c r="S262" s="2"/>
      <c r="T262" s="2"/>
      <c r="U262" s="2"/>
      <c r="V262" s="2"/>
    </row>
    <row r="263" spans="1:22" ht="80.099999999999994" customHeight="1" x14ac:dyDescent="0.2">
      <c r="A263" s="12">
        <f>VLOOKUP('Pontuação - Priorização'!D263,'Demandas Projetos'!$A$6:$E$397,2,FALSE)</f>
        <v>157</v>
      </c>
      <c r="B263" s="45">
        <f t="shared" si="8"/>
        <v>260</v>
      </c>
      <c r="C263" s="46" t="str">
        <f>CONCATENATE(VLOOKUP(D263,'Demandas Projetos'!$A:$C,3,FALSE)," - ",VLOOKUP(D263,'Demandas Projetos'!$A:$D,4,FALSE))</f>
        <v xml:space="preserve"> - </v>
      </c>
      <c r="D263" s="47">
        <f>IFERROR(LARGE('Demandas Projetos'!$W:$W,Q263),"")</f>
        <v>1.6199999999999999E-13</v>
      </c>
      <c r="E263" s="48">
        <f>IFERROR(VLOOKUP($A263,'Demandas Projetos'!$B:$W,7,FALSE),"")</f>
        <v>0</v>
      </c>
      <c r="F263" s="49">
        <f>IFERROR(VLOOKUP($A263,'Demandas Projetos'!$B:$W,8,FALSE),"")</f>
        <v>0</v>
      </c>
      <c r="G263" s="68" t="s">
        <v>6</v>
      </c>
      <c r="H263" s="45"/>
      <c r="I263" s="2"/>
      <c r="J263" s="2"/>
      <c r="K263" s="2"/>
      <c r="L263" s="2"/>
      <c r="M263" s="2"/>
      <c r="N263" s="2"/>
      <c r="O263" s="2"/>
      <c r="P263" s="13">
        <f>VLOOKUP(D263,'Demandas Projetos'!$A:$W,22,FALSE)</f>
        <v>0</v>
      </c>
      <c r="Q263" s="13">
        <f t="shared" si="9"/>
        <v>260</v>
      </c>
      <c r="R263" s="2"/>
      <c r="S263" s="2"/>
      <c r="T263" s="2"/>
      <c r="U263" s="2"/>
      <c r="V263" s="2"/>
    </row>
    <row r="264" spans="1:22" ht="80.099999999999994" customHeight="1" x14ac:dyDescent="0.2">
      <c r="A264" s="12">
        <f>VLOOKUP('Pontuação - Priorização'!D264,'Demandas Projetos'!$A$6:$E$397,2,FALSE)</f>
        <v>156</v>
      </c>
      <c r="B264" s="45">
        <f t="shared" si="8"/>
        <v>261</v>
      </c>
      <c r="C264" s="46" t="str">
        <f>CONCATENATE(VLOOKUP(D264,'Demandas Projetos'!$A:$C,3,FALSE)," - ",VLOOKUP(D264,'Demandas Projetos'!$A:$D,4,FALSE))</f>
        <v xml:space="preserve"> - </v>
      </c>
      <c r="D264" s="47">
        <f>IFERROR(LARGE('Demandas Projetos'!$W:$W,Q264),"")</f>
        <v>1.61E-13</v>
      </c>
      <c r="E264" s="48">
        <f>IFERROR(VLOOKUP($A264,'Demandas Projetos'!$B:$W,7,FALSE),"")</f>
        <v>0</v>
      </c>
      <c r="F264" s="49">
        <f>IFERROR(VLOOKUP($A264,'Demandas Projetos'!$B:$W,8,FALSE),"")</f>
        <v>0</v>
      </c>
      <c r="G264" s="68" t="s">
        <v>6</v>
      </c>
      <c r="H264" s="45"/>
      <c r="I264" s="2"/>
      <c r="J264" s="2"/>
      <c r="K264" s="2"/>
      <c r="L264" s="2"/>
      <c r="M264" s="2"/>
      <c r="N264" s="2"/>
      <c r="O264" s="2"/>
      <c r="P264" s="13">
        <f>VLOOKUP(D264,'Demandas Projetos'!$A:$W,22,FALSE)</f>
        <v>0</v>
      </c>
      <c r="Q264" s="13">
        <f t="shared" si="9"/>
        <v>261</v>
      </c>
      <c r="R264" s="2"/>
      <c r="S264" s="2"/>
      <c r="T264" s="2"/>
      <c r="U264" s="2"/>
      <c r="V264" s="2"/>
    </row>
    <row r="265" spans="1:22" ht="80.099999999999994" customHeight="1" x14ac:dyDescent="0.2">
      <c r="A265" s="12">
        <f>VLOOKUP('Pontuação - Priorização'!D265,'Demandas Projetos'!$A$6:$E$397,2,FALSE)</f>
        <v>155</v>
      </c>
      <c r="B265" s="45">
        <f t="shared" si="8"/>
        <v>262</v>
      </c>
      <c r="C265" s="46" t="str">
        <f>CONCATENATE(VLOOKUP(D265,'Demandas Projetos'!$A:$C,3,FALSE)," - ",VLOOKUP(D265,'Demandas Projetos'!$A:$D,4,FALSE))</f>
        <v xml:space="preserve"> - </v>
      </c>
      <c r="D265" s="47">
        <f>IFERROR(LARGE('Demandas Projetos'!$W:$W,Q265),"")</f>
        <v>1.6E-13</v>
      </c>
      <c r="E265" s="48">
        <f>IFERROR(VLOOKUP($A265,'Demandas Projetos'!$B:$W,7,FALSE),"")</f>
        <v>0</v>
      </c>
      <c r="F265" s="49">
        <f>IFERROR(VLOOKUP($A265,'Demandas Projetos'!$B:$W,8,FALSE),"")</f>
        <v>0</v>
      </c>
      <c r="G265" s="68" t="s">
        <v>6</v>
      </c>
      <c r="H265" s="45"/>
      <c r="I265" s="2"/>
      <c r="J265" s="2"/>
      <c r="K265" s="2"/>
      <c r="L265" s="2"/>
      <c r="M265" s="2"/>
      <c r="N265" s="2"/>
      <c r="O265" s="2"/>
      <c r="P265" s="13">
        <f>VLOOKUP(D265,'Demandas Projetos'!$A:$W,22,FALSE)</f>
        <v>0</v>
      </c>
      <c r="Q265" s="13">
        <f t="shared" si="9"/>
        <v>262</v>
      </c>
      <c r="R265" s="2"/>
      <c r="S265" s="2"/>
      <c r="T265" s="2"/>
      <c r="U265" s="2"/>
      <c r="V265" s="2"/>
    </row>
    <row r="266" spans="1:22" ht="80.099999999999994" customHeight="1" x14ac:dyDescent="0.2">
      <c r="A266" s="12">
        <f>VLOOKUP('Pontuação - Priorização'!D266,'Demandas Projetos'!$A$6:$E$397,2,FALSE)</f>
        <v>154</v>
      </c>
      <c r="B266" s="45">
        <f t="shared" si="8"/>
        <v>263</v>
      </c>
      <c r="C266" s="46" t="str">
        <f>CONCATENATE(VLOOKUP(D266,'Demandas Projetos'!$A:$C,3,FALSE)," - ",VLOOKUP(D266,'Demandas Projetos'!$A:$D,4,FALSE))</f>
        <v xml:space="preserve"> - </v>
      </c>
      <c r="D266" s="47">
        <f>IFERROR(LARGE('Demandas Projetos'!$W:$W,Q266),"")</f>
        <v>1.59E-13</v>
      </c>
      <c r="E266" s="48">
        <f>IFERROR(VLOOKUP($A266,'Demandas Projetos'!$B:$W,7,FALSE),"")</f>
        <v>0</v>
      </c>
      <c r="F266" s="49">
        <f>IFERROR(VLOOKUP($A266,'Demandas Projetos'!$B:$W,8,FALSE),"")</f>
        <v>0</v>
      </c>
      <c r="G266" s="68" t="s">
        <v>6</v>
      </c>
      <c r="H266" s="45"/>
      <c r="I266" s="2"/>
      <c r="J266" s="2"/>
      <c r="K266" s="2"/>
      <c r="L266" s="2"/>
      <c r="M266" s="2"/>
      <c r="N266" s="2"/>
      <c r="O266" s="2"/>
      <c r="P266" s="13">
        <f>VLOOKUP(D266,'Demandas Projetos'!$A:$W,22,FALSE)</f>
        <v>0</v>
      </c>
      <c r="Q266" s="13">
        <f t="shared" si="9"/>
        <v>263</v>
      </c>
      <c r="R266" s="2"/>
      <c r="S266" s="2"/>
      <c r="T266" s="2"/>
      <c r="U266" s="2"/>
      <c r="V266" s="2"/>
    </row>
    <row r="267" spans="1:22" ht="80.099999999999994" customHeight="1" x14ac:dyDescent="0.2">
      <c r="A267" s="12">
        <f>VLOOKUP('Pontuação - Priorização'!D267,'Demandas Projetos'!$A$6:$E$397,2,FALSE)</f>
        <v>153</v>
      </c>
      <c r="B267" s="45">
        <f t="shared" si="8"/>
        <v>264</v>
      </c>
      <c r="C267" s="46" t="str">
        <f>CONCATENATE(VLOOKUP(D267,'Demandas Projetos'!$A:$C,3,FALSE)," - ",VLOOKUP(D267,'Demandas Projetos'!$A:$D,4,FALSE))</f>
        <v xml:space="preserve"> - </v>
      </c>
      <c r="D267" s="47">
        <f>IFERROR(LARGE('Demandas Projetos'!$W:$W,Q267),"")</f>
        <v>1.5800000000000001E-13</v>
      </c>
      <c r="E267" s="48">
        <f>IFERROR(VLOOKUP($A267,'Demandas Projetos'!$B:$W,7,FALSE),"")</f>
        <v>0</v>
      </c>
      <c r="F267" s="49">
        <f>IFERROR(VLOOKUP($A267,'Demandas Projetos'!$B:$W,8,FALSE),"")</f>
        <v>0</v>
      </c>
      <c r="G267" s="68" t="s">
        <v>6</v>
      </c>
      <c r="H267" s="45"/>
      <c r="I267" s="2"/>
      <c r="J267" s="2"/>
      <c r="K267" s="2"/>
      <c r="L267" s="2"/>
      <c r="M267" s="2"/>
      <c r="N267" s="2"/>
      <c r="O267" s="2"/>
      <c r="P267" s="13">
        <f>VLOOKUP(D267,'Demandas Projetos'!$A:$W,22,FALSE)</f>
        <v>0</v>
      </c>
      <c r="Q267" s="13">
        <f t="shared" si="9"/>
        <v>264</v>
      </c>
      <c r="R267" s="2"/>
      <c r="S267" s="2"/>
      <c r="T267" s="2"/>
      <c r="U267" s="2"/>
      <c r="V267" s="2"/>
    </row>
    <row r="268" spans="1:22" ht="80.099999999999994" customHeight="1" x14ac:dyDescent="0.2">
      <c r="A268" s="12">
        <f>VLOOKUP('Pontuação - Priorização'!D268,'Demandas Projetos'!$A$6:$E$397,2,FALSE)</f>
        <v>152</v>
      </c>
      <c r="B268" s="45">
        <f t="shared" si="8"/>
        <v>265</v>
      </c>
      <c r="C268" s="46" t="str">
        <f>CONCATENATE(VLOOKUP(D268,'Demandas Projetos'!$A:$C,3,FALSE)," - ",VLOOKUP(D268,'Demandas Projetos'!$A:$D,4,FALSE))</f>
        <v xml:space="preserve"> - </v>
      </c>
      <c r="D268" s="47">
        <f>IFERROR(LARGE('Demandas Projetos'!$W:$W,Q268),"")</f>
        <v>1.5700000000000001E-13</v>
      </c>
      <c r="E268" s="48">
        <f>IFERROR(VLOOKUP($A268,'Demandas Projetos'!$B:$W,7,FALSE),"")</f>
        <v>0</v>
      </c>
      <c r="F268" s="49">
        <f>IFERROR(VLOOKUP($A268,'Demandas Projetos'!$B:$W,8,FALSE),"")</f>
        <v>0</v>
      </c>
      <c r="G268" s="68" t="s">
        <v>6</v>
      </c>
      <c r="H268" s="45"/>
      <c r="I268" s="2"/>
      <c r="J268" s="2"/>
      <c r="K268" s="2"/>
      <c r="L268" s="2"/>
      <c r="M268" s="2"/>
      <c r="N268" s="2"/>
      <c r="O268" s="2"/>
      <c r="P268" s="13">
        <f>VLOOKUP(D268,'Demandas Projetos'!$A:$W,22,FALSE)</f>
        <v>0</v>
      </c>
      <c r="Q268" s="13">
        <f t="shared" si="9"/>
        <v>265</v>
      </c>
      <c r="R268" s="2"/>
      <c r="S268" s="2"/>
      <c r="T268" s="2"/>
      <c r="U268" s="2"/>
      <c r="V268" s="2"/>
    </row>
    <row r="269" spans="1:22" ht="80.099999999999994" customHeight="1" x14ac:dyDescent="0.2">
      <c r="A269" s="12">
        <f>VLOOKUP('Pontuação - Priorização'!D269,'Demandas Projetos'!$A$6:$E$397,2,FALSE)</f>
        <v>151</v>
      </c>
      <c r="B269" s="45">
        <f t="shared" si="8"/>
        <v>266</v>
      </c>
      <c r="C269" s="46" t="str">
        <f>CONCATENATE(VLOOKUP(D269,'Demandas Projetos'!$A:$C,3,FALSE)," - ",VLOOKUP(D269,'Demandas Projetos'!$A:$D,4,FALSE))</f>
        <v xml:space="preserve"> - </v>
      </c>
      <c r="D269" s="47">
        <f>IFERROR(LARGE('Demandas Projetos'!$W:$W,Q269),"")</f>
        <v>1.5599999999999999E-13</v>
      </c>
      <c r="E269" s="48">
        <f>IFERROR(VLOOKUP($A269,'Demandas Projetos'!$B:$W,7,FALSE),"")</f>
        <v>0</v>
      </c>
      <c r="F269" s="49">
        <f>IFERROR(VLOOKUP($A269,'Demandas Projetos'!$B:$W,8,FALSE),"")</f>
        <v>0</v>
      </c>
      <c r="G269" s="68" t="s">
        <v>6</v>
      </c>
      <c r="H269" s="45"/>
      <c r="I269" s="2"/>
      <c r="J269" s="2"/>
      <c r="K269" s="2"/>
      <c r="L269" s="2"/>
      <c r="M269" s="2"/>
      <c r="N269" s="2"/>
      <c r="O269" s="2"/>
      <c r="P269" s="13">
        <f>VLOOKUP(D269,'Demandas Projetos'!$A:$W,22,FALSE)</f>
        <v>0</v>
      </c>
      <c r="Q269" s="13">
        <f t="shared" si="9"/>
        <v>266</v>
      </c>
      <c r="R269" s="2"/>
      <c r="S269" s="2"/>
      <c r="T269" s="2"/>
      <c r="U269" s="2"/>
      <c r="V269" s="2"/>
    </row>
    <row r="270" spans="1:22" ht="80.099999999999994" customHeight="1" x14ac:dyDescent="0.2">
      <c r="A270" s="12">
        <f>VLOOKUP('Pontuação - Priorização'!D270,'Demandas Projetos'!$A$6:$E$397,2,FALSE)</f>
        <v>150</v>
      </c>
      <c r="B270" s="45">
        <f t="shared" si="8"/>
        <v>267</v>
      </c>
      <c r="C270" s="46" t="str">
        <f>CONCATENATE(VLOOKUP(D270,'Demandas Projetos'!$A:$C,3,FALSE)," - ",VLOOKUP(D270,'Demandas Projetos'!$A:$D,4,FALSE))</f>
        <v xml:space="preserve"> - </v>
      </c>
      <c r="D270" s="47">
        <f>IFERROR(LARGE('Demandas Projetos'!$W:$W,Q270),"")</f>
        <v>1.55E-13</v>
      </c>
      <c r="E270" s="48">
        <f>IFERROR(VLOOKUP($A270,'Demandas Projetos'!$B:$W,7,FALSE),"")</f>
        <v>0</v>
      </c>
      <c r="F270" s="49">
        <f>IFERROR(VLOOKUP($A270,'Demandas Projetos'!$B:$W,8,FALSE),"")</f>
        <v>0</v>
      </c>
      <c r="G270" s="68" t="s">
        <v>6</v>
      </c>
      <c r="H270" s="45"/>
      <c r="I270" s="2"/>
      <c r="J270" s="2"/>
      <c r="K270" s="2"/>
      <c r="L270" s="2"/>
      <c r="M270" s="2"/>
      <c r="N270" s="2"/>
      <c r="O270" s="2"/>
      <c r="P270" s="13">
        <f>VLOOKUP(D270,'Demandas Projetos'!$A:$W,22,FALSE)</f>
        <v>0</v>
      </c>
      <c r="Q270" s="13">
        <f t="shared" si="9"/>
        <v>267</v>
      </c>
      <c r="R270" s="2"/>
      <c r="S270" s="2"/>
      <c r="T270" s="2"/>
      <c r="U270" s="2"/>
      <c r="V270" s="2"/>
    </row>
    <row r="271" spans="1:22" ht="80.099999999999994" customHeight="1" x14ac:dyDescent="0.2">
      <c r="A271" s="12">
        <f>VLOOKUP('Pontuação - Priorização'!D271,'Demandas Projetos'!$A$6:$E$397,2,FALSE)</f>
        <v>149</v>
      </c>
      <c r="B271" s="45">
        <f t="shared" si="8"/>
        <v>268</v>
      </c>
      <c r="C271" s="46" t="str">
        <f>CONCATENATE(VLOOKUP(D271,'Demandas Projetos'!$A:$C,3,FALSE)," - ",VLOOKUP(D271,'Demandas Projetos'!$A:$D,4,FALSE))</f>
        <v xml:space="preserve"> - </v>
      </c>
      <c r="D271" s="47">
        <f>IFERROR(LARGE('Demandas Projetos'!$W:$W,Q271),"")</f>
        <v>1.54E-13</v>
      </c>
      <c r="E271" s="48">
        <f>IFERROR(VLOOKUP($A271,'Demandas Projetos'!$B:$W,7,FALSE),"")</f>
        <v>0</v>
      </c>
      <c r="F271" s="49">
        <f>IFERROR(VLOOKUP($A271,'Demandas Projetos'!$B:$W,8,FALSE),"")</f>
        <v>0</v>
      </c>
      <c r="G271" s="68" t="s">
        <v>6</v>
      </c>
      <c r="H271" s="45"/>
      <c r="I271" s="2"/>
      <c r="J271" s="2"/>
      <c r="K271" s="2"/>
      <c r="L271" s="2"/>
      <c r="M271" s="2"/>
      <c r="N271" s="2"/>
      <c r="O271" s="2"/>
      <c r="P271" s="13">
        <f>VLOOKUP(D271,'Demandas Projetos'!$A:$W,22,FALSE)</f>
        <v>0</v>
      </c>
      <c r="Q271" s="13">
        <f t="shared" si="9"/>
        <v>268</v>
      </c>
      <c r="R271" s="2"/>
      <c r="S271" s="2"/>
      <c r="T271" s="2"/>
      <c r="U271" s="2"/>
      <c r="V271" s="2"/>
    </row>
    <row r="272" spans="1:22" ht="80.099999999999994" customHeight="1" x14ac:dyDescent="0.2">
      <c r="A272" s="12">
        <f>VLOOKUP('Pontuação - Priorização'!D272,'Demandas Projetos'!$A$6:$E$397,2,FALSE)</f>
        <v>148</v>
      </c>
      <c r="B272" s="45">
        <f t="shared" si="8"/>
        <v>269</v>
      </c>
      <c r="C272" s="46" t="str">
        <f>CONCATENATE(VLOOKUP(D272,'Demandas Projetos'!$A:$C,3,FALSE)," - ",VLOOKUP(D272,'Demandas Projetos'!$A:$D,4,FALSE))</f>
        <v xml:space="preserve"> - </v>
      </c>
      <c r="D272" s="47">
        <f>IFERROR(LARGE('Demandas Projetos'!$W:$W,Q272),"")</f>
        <v>1.53E-13</v>
      </c>
      <c r="E272" s="48">
        <f>IFERROR(VLOOKUP($A272,'Demandas Projetos'!$B:$W,7,FALSE),"")</f>
        <v>0</v>
      </c>
      <c r="F272" s="49">
        <f>IFERROR(VLOOKUP($A272,'Demandas Projetos'!$B:$W,8,FALSE),"")</f>
        <v>0</v>
      </c>
      <c r="G272" s="68" t="s">
        <v>6</v>
      </c>
      <c r="H272" s="45"/>
      <c r="I272" s="2"/>
      <c r="J272" s="2"/>
      <c r="K272" s="2"/>
      <c r="L272" s="2"/>
      <c r="M272" s="2"/>
      <c r="N272" s="2"/>
      <c r="O272" s="2"/>
      <c r="P272" s="13">
        <f>VLOOKUP(D272,'Demandas Projetos'!$A:$W,22,FALSE)</f>
        <v>0</v>
      </c>
      <c r="Q272" s="13">
        <f t="shared" si="9"/>
        <v>269</v>
      </c>
      <c r="R272" s="2"/>
      <c r="S272" s="2"/>
      <c r="T272" s="2"/>
      <c r="U272" s="2"/>
      <c r="V272" s="2"/>
    </row>
    <row r="273" spans="1:22" ht="80.099999999999994" customHeight="1" x14ac:dyDescent="0.2">
      <c r="A273" s="12">
        <f>VLOOKUP('Pontuação - Priorização'!D273,'Demandas Projetos'!$A$6:$E$397,2,FALSE)</f>
        <v>147</v>
      </c>
      <c r="B273" s="45">
        <f t="shared" si="8"/>
        <v>270</v>
      </c>
      <c r="C273" s="46" t="str">
        <f>CONCATENATE(VLOOKUP(D273,'Demandas Projetos'!$A:$C,3,FALSE)," - ",VLOOKUP(D273,'Demandas Projetos'!$A:$D,4,FALSE))</f>
        <v xml:space="preserve"> - </v>
      </c>
      <c r="D273" s="47">
        <f>IFERROR(LARGE('Demandas Projetos'!$W:$W,Q273),"")</f>
        <v>1.5200000000000001E-13</v>
      </c>
      <c r="E273" s="48">
        <f>IFERROR(VLOOKUP($A273,'Demandas Projetos'!$B:$W,7,FALSE),"")</f>
        <v>0</v>
      </c>
      <c r="F273" s="49">
        <f>IFERROR(VLOOKUP($A273,'Demandas Projetos'!$B:$W,8,FALSE),"")</f>
        <v>0</v>
      </c>
      <c r="G273" s="68" t="s">
        <v>6</v>
      </c>
      <c r="H273" s="45"/>
      <c r="I273" s="2"/>
      <c r="J273" s="2"/>
      <c r="K273" s="2"/>
      <c r="L273" s="2"/>
      <c r="M273" s="2"/>
      <c r="N273" s="2"/>
      <c r="O273" s="2"/>
      <c r="P273" s="13">
        <f>VLOOKUP(D273,'Demandas Projetos'!$A:$W,22,FALSE)</f>
        <v>0</v>
      </c>
      <c r="Q273" s="13">
        <f t="shared" si="9"/>
        <v>270</v>
      </c>
      <c r="R273" s="2"/>
      <c r="S273" s="2"/>
      <c r="T273" s="2"/>
      <c r="U273" s="2"/>
      <c r="V273" s="2"/>
    </row>
    <row r="274" spans="1:22" ht="80.099999999999994" customHeight="1" x14ac:dyDescent="0.2">
      <c r="A274" s="12">
        <f>VLOOKUP('Pontuação - Priorização'!D274,'Demandas Projetos'!$A$6:$E$397,2,FALSE)</f>
        <v>146</v>
      </c>
      <c r="B274" s="45">
        <f t="shared" si="8"/>
        <v>271</v>
      </c>
      <c r="C274" s="46" t="str">
        <f>CONCATENATE(VLOOKUP(D274,'Demandas Projetos'!$A:$C,3,FALSE)," - ",VLOOKUP(D274,'Demandas Projetos'!$A:$D,4,FALSE))</f>
        <v xml:space="preserve"> - </v>
      </c>
      <c r="D274" s="47">
        <f>IFERROR(LARGE('Demandas Projetos'!$W:$W,Q274),"")</f>
        <v>1.5099999999999999E-13</v>
      </c>
      <c r="E274" s="48">
        <f>IFERROR(VLOOKUP($A274,'Demandas Projetos'!$B:$W,7,FALSE),"")</f>
        <v>0</v>
      </c>
      <c r="F274" s="49">
        <f>IFERROR(VLOOKUP($A274,'Demandas Projetos'!$B:$W,8,FALSE),"")</f>
        <v>0</v>
      </c>
      <c r="G274" s="68" t="s">
        <v>6</v>
      </c>
      <c r="H274" s="45"/>
      <c r="I274" s="2"/>
      <c r="J274" s="2"/>
      <c r="K274" s="2"/>
      <c r="L274" s="2"/>
      <c r="M274" s="2"/>
      <c r="N274" s="2"/>
      <c r="O274" s="2"/>
      <c r="P274" s="13">
        <f>VLOOKUP(D274,'Demandas Projetos'!$A:$W,22,FALSE)</f>
        <v>0</v>
      </c>
      <c r="Q274" s="13">
        <f t="shared" si="9"/>
        <v>271</v>
      </c>
      <c r="R274" s="2"/>
      <c r="S274" s="2"/>
      <c r="T274" s="2"/>
      <c r="U274" s="2"/>
      <c r="V274" s="2"/>
    </row>
    <row r="275" spans="1:22" ht="80.099999999999994" customHeight="1" x14ac:dyDescent="0.2">
      <c r="A275" s="12">
        <f>VLOOKUP('Pontuação - Priorização'!D275,'Demandas Projetos'!$A$6:$E$397,2,FALSE)</f>
        <v>145</v>
      </c>
      <c r="B275" s="45">
        <f t="shared" si="8"/>
        <v>272</v>
      </c>
      <c r="C275" s="46" t="str">
        <f>CONCATENATE(VLOOKUP(D275,'Demandas Projetos'!$A:$C,3,FALSE)," - ",VLOOKUP(D275,'Demandas Projetos'!$A:$D,4,FALSE))</f>
        <v xml:space="preserve"> - </v>
      </c>
      <c r="D275" s="47">
        <f>IFERROR(LARGE('Demandas Projetos'!$W:$W,Q275),"")</f>
        <v>1.4999999999999999E-13</v>
      </c>
      <c r="E275" s="48">
        <f>IFERROR(VLOOKUP($A275,'Demandas Projetos'!$B:$W,7,FALSE),"")</f>
        <v>0</v>
      </c>
      <c r="F275" s="49">
        <f>IFERROR(VLOOKUP($A275,'Demandas Projetos'!$B:$W,8,FALSE),"")</f>
        <v>0</v>
      </c>
      <c r="G275" s="68" t="s">
        <v>6</v>
      </c>
      <c r="H275" s="45"/>
      <c r="I275" s="2"/>
      <c r="J275" s="2"/>
      <c r="K275" s="2"/>
      <c r="L275" s="2"/>
      <c r="M275" s="2"/>
      <c r="N275" s="2"/>
      <c r="O275" s="2"/>
      <c r="P275" s="13">
        <f>VLOOKUP(D275,'Demandas Projetos'!$A:$W,22,FALSE)</f>
        <v>0</v>
      </c>
      <c r="Q275" s="13">
        <f t="shared" si="9"/>
        <v>272</v>
      </c>
      <c r="R275" s="2"/>
      <c r="S275" s="2"/>
      <c r="T275" s="2"/>
      <c r="U275" s="2"/>
      <c r="V275" s="2"/>
    </row>
    <row r="276" spans="1:22" ht="80.099999999999994" customHeight="1" x14ac:dyDescent="0.2">
      <c r="A276" s="12">
        <f>VLOOKUP('Pontuação - Priorização'!D276,'Demandas Projetos'!$A$6:$E$397,2,FALSE)</f>
        <v>144</v>
      </c>
      <c r="B276" s="45">
        <f t="shared" si="8"/>
        <v>273</v>
      </c>
      <c r="C276" s="46" t="str">
        <f>CONCATENATE(VLOOKUP(D276,'Demandas Projetos'!$A:$C,3,FALSE)," - ",VLOOKUP(D276,'Demandas Projetos'!$A:$D,4,FALSE))</f>
        <v xml:space="preserve"> - </v>
      </c>
      <c r="D276" s="47">
        <f>IFERROR(LARGE('Demandas Projetos'!$W:$W,Q276),"")</f>
        <v>1.49E-13</v>
      </c>
      <c r="E276" s="48">
        <f>IFERROR(VLOOKUP($A276,'Demandas Projetos'!$B:$W,7,FALSE),"")</f>
        <v>0</v>
      </c>
      <c r="F276" s="49">
        <f>IFERROR(VLOOKUP($A276,'Demandas Projetos'!$B:$W,8,FALSE),"")</f>
        <v>0</v>
      </c>
      <c r="G276" s="68" t="s">
        <v>6</v>
      </c>
      <c r="H276" s="45"/>
      <c r="I276" s="2"/>
      <c r="J276" s="2"/>
      <c r="K276" s="2"/>
      <c r="L276" s="2"/>
      <c r="M276" s="2"/>
      <c r="N276" s="2"/>
      <c r="O276" s="2"/>
      <c r="P276" s="13">
        <f>VLOOKUP(D276,'Demandas Projetos'!$A:$W,22,FALSE)</f>
        <v>0</v>
      </c>
      <c r="Q276" s="13">
        <f t="shared" si="9"/>
        <v>273</v>
      </c>
      <c r="R276" s="2"/>
      <c r="S276" s="2"/>
      <c r="T276" s="2"/>
      <c r="U276" s="2"/>
      <c r="V276" s="2"/>
    </row>
    <row r="277" spans="1:22" ht="80.099999999999994" customHeight="1" x14ac:dyDescent="0.2">
      <c r="A277" s="12">
        <f>VLOOKUP('Pontuação - Priorização'!D277,'Demandas Projetos'!$A$6:$E$397,2,FALSE)</f>
        <v>143</v>
      </c>
      <c r="B277" s="45">
        <f t="shared" si="8"/>
        <v>274</v>
      </c>
      <c r="C277" s="46" t="str">
        <f>CONCATENATE(VLOOKUP(D277,'Demandas Projetos'!$A:$C,3,FALSE)," - ",VLOOKUP(D277,'Demandas Projetos'!$A:$D,4,FALSE))</f>
        <v xml:space="preserve"> - </v>
      </c>
      <c r="D277" s="47">
        <f>IFERROR(LARGE('Demandas Projetos'!$W:$W,Q277),"")</f>
        <v>1.48E-13</v>
      </c>
      <c r="E277" s="48">
        <f>IFERROR(VLOOKUP($A277,'Demandas Projetos'!$B:$W,7,FALSE),"")</f>
        <v>0</v>
      </c>
      <c r="F277" s="49">
        <f>IFERROR(VLOOKUP($A277,'Demandas Projetos'!$B:$W,8,FALSE),"")</f>
        <v>0</v>
      </c>
      <c r="G277" s="68" t="s">
        <v>6</v>
      </c>
      <c r="H277" s="45"/>
      <c r="I277" s="2"/>
      <c r="J277" s="2"/>
      <c r="K277" s="2"/>
      <c r="L277" s="2"/>
      <c r="M277" s="2"/>
      <c r="N277" s="2"/>
      <c r="O277" s="2"/>
      <c r="P277" s="13">
        <f>VLOOKUP(D277,'Demandas Projetos'!$A:$W,22,FALSE)</f>
        <v>0</v>
      </c>
      <c r="Q277" s="13">
        <f t="shared" si="9"/>
        <v>274</v>
      </c>
      <c r="R277" s="2"/>
      <c r="S277" s="2"/>
      <c r="T277" s="2"/>
      <c r="U277" s="2"/>
      <c r="V277" s="2"/>
    </row>
    <row r="278" spans="1:22" ht="80.099999999999994" customHeight="1" x14ac:dyDescent="0.2">
      <c r="A278" s="12">
        <f>VLOOKUP('Pontuação - Priorização'!D278,'Demandas Projetos'!$A$6:$E$397,2,FALSE)</f>
        <v>142</v>
      </c>
      <c r="B278" s="45">
        <f t="shared" si="8"/>
        <v>275</v>
      </c>
      <c r="C278" s="46" t="str">
        <f>CONCATENATE(VLOOKUP(D278,'Demandas Projetos'!$A:$C,3,FALSE)," - ",VLOOKUP(D278,'Demandas Projetos'!$A:$D,4,FALSE))</f>
        <v xml:space="preserve"> - </v>
      </c>
      <c r="D278" s="47">
        <f>IFERROR(LARGE('Demandas Projetos'!$W:$W,Q278),"")</f>
        <v>1.47E-13</v>
      </c>
      <c r="E278" s="48">
        <f>IFERROR(VLOOKUP($A278,'Demandas Projetos'!$B:$W,7,FALSE),"")</f>
        <v>0</v>
      </c>
      <c r="F278" s="49">
        <f>IFERROR(VLOOKUP($A278,'Demandas Projetos'!$B:$W,8,FALSE),"")</f>
        <v>0</v>
      </c>
      <c r="G278" s="68" t="s">
        <v>6</v>
      </c>
      <c r="H278" s="45"/>
      <c r="I278" s="2"/>
      <c r="J278" s="2"/>
      <c r="K278" s="2"/>
      <c r="L278" s="2"/>
      <c r="M278" s="2"/>
      <c r="N278" s="2"/>
      <c r="O278" s="2"/>
      <c r="P278" s="13">
        <f>VLOOKUP(D278,'Demandas Projetos'!$A:$W,22,FALSE)</f>
        <v>0</v>
      </c>
      <c r="Q278" s="13">
        <f t="shared" si="9"/>
        <v>275</v>
      </c>
      <c r="R278" s="2"/>
      <c r="S278" s="2"/>
      <c r="T278" s="2"/>
      <c r="U278" s="2"/>
      <c r="V278" s="2"/>
    </row>
    <row r="279" spans="1:22" ht="80.099999999999994" customHeight="1" x14ac:dyDescent="0.2">
      <c r="A279" s="12">
        <f>VLOOKUP('Pontuação - Priorização'!D279,'Demandas Projetos'!$A$6:$E$397,2,FALSE)</f>
        <v>141</v>
      </c>
      <c r="B279" s="45">
        <f t="shared" si="8"/>
        <v>276</v>
      </c>
      <c r="C279" s="46" t="str">
        <f>CONCATENATE(VLOOKUP(D279,'Demandas Projetos'!$A:$C,3,FALSE)," - ",VLOOKUP(D279,'Demandas Projetos'!$A:$D,4,FALSE))</f>
        <v xml:space="preserve"> - </v>
      </c>
      <c r="D279" s="47">
        <f>IFERROR(LARGE('Demandas Projetos'!$W:$W,Q279),"")</f>
        <v>1.4600000000000001E-13</v>
      </c>
      <c r="E279" s="48">
        <f>IFERROR(VLOOKUP($A279,'Demandas Projetos'!$B:$W,7,FALSE),"")</f>
        <v>0</v>
      </c>
      <c r="F279" s="49">
        <f>IFERROR(VLOOKUP($A279,'Demandas Projetos'!$B:$W,8,FALSE),"")</f>
        <v>0</v>
      </c>
      <c r="G279" s="68" t="s">
        <v>6</v>
      </c>
      <c r="H279" s="45"/>
      <c r="I279" s="2"/>
      <c r="J279" s="2"/>
      <c r="K279" s="2"/>
      <c r="L279" s="2"/>
      <c r="M279" s="2"/>
      <c r="N279" s="2"/>
      <c r="O279" s="2"/>
      <c r="P279" s="13">
        <f>VLOOKUP(D279,'Demandas Projetos'!$A:$W,22,FALSE)</f>
        <v>0</v>
      </c>
      <c r="Q279" s="13">
        <f t="shared" si="9"/>
        <v>276</v>
      </c>
      <c r="R279" s="2"/>
      <c r="S279" s="2"/>
      <c r="T279" s="2"/>
      <c r="U279" s="2"/>
      <c r="V279" s="2"/>
    </row>
    <row r="280" spans="1:22" ht="80.099999999999994" customHeight="1" x14ac:dyDescent="0.2">
      <c r="A280" s="12">
        <f>VLOOKUP('Pontuação - Priorização'!D280,'Demandas Projetos'!$A$6:$E$397,2,FALSE)</f>
        <v>140</v>
      </c>
      <c r="B280" s="45">
        <f t="shared" si="8"/>
        <v>277</v>
      </c>
      <c r="C280" s="46" t="str">
        <f>CONCATENATE(VLOOKUP(D280,'Demandas Projetos'!$A:$C,3,FALSE)," - ",VLOOKUP(D280,'Demandas Projetos'!$A:$D,4,FALSE))</f>
        <v xml:space="preserve"> - </v>
      </c>
      <c r="D280" s="47">
        <f>IFERROR(LARGE('Demandas Projetos'!$W:$W,Q280),"")</f>
        <v>1.4499999999999999E-13</v>
      </c>
      <c r="E280" s="48">
        <f>IFERROR(VLOOKUP($A280,'Demandas Projetos'!$B:$W,7,FALSE),"")</f>
        <v>0</v>
      </c>
      <c r="F280" s="49">
        <f>IFERROR(VLOOKUP($A280,'Demandas Projetos'!$B:$W,8,FALSE),"")</f>
        <v>0</v>
      </c>
      <c r="G280" s="68" t="s">
        <v>6</v>
      </c>
      <c r="H280" s="45"/>
      <c r="I280" s="2"/>
      <c r="J280" s="2"/>
      <c r="K280" s="2"/>
      <c r="L280" s="2"/>
      <c r="M280" s="2"/>
      <c r="N280" s="2"/>
      <c r="O280" s="2"/>
      <c r="P280" s="13">
        <f>VLOOKUP(D280,'Demandas Projetos'!$A:$W,22,FALSE)</f>
        <v>0</v>
      </c>
      <c r="Q280" s="13">
        <f t="shared" si="9"/>
        <v>277</v>
      </c>
      <c r="R280" s="2"/>
      <c r="S280" s="2"/>
      <c r="T280" s="2"/>
      <c r="U280" s="2"/>
      <c r="V280" s="2"/>
    </row>
    <row r="281" spans="1:22" ht="80.099999999999994" customHeight="1" x14ac:dyDescent="0.2">
      <c r="A281" s="12">
        <f>VLOOKUP('Pontuação - Priorização'!D281,'Demandas Projetos'!$A$6:$E$397,2,FALSE)</f>
        <v>139</v>
      </c>
      <c r="B281" s="45">
        <f t="shared" si="8"/>
        <v>278</v>
      </c>
      <c r="C281" s="46" t="str">
        <f>CONCATENATE(VLOOKUP(D281,'Demandas Projetos'!$A:$C,3,FALSE)," - ",VLOOKUP(D281,'Demandas Projetos'!$A:$D,4,FALSE))</f>
        <v xml:space="preserve"> - </v>
      </c>
      <c r="D281" s="47">
        <f>IFERROR(LARGE('Demandas Projetos'!$W:$W,Q281),"")</f>
        <v>1.4399999999999999E-13</v>
      </c>
      <c r="E281" s="48">
        <f>IFERROR(VLOOKUP($A281,'Demandas Projetos'!$B:$W,7,FALSE),"")</f>
        <v>0</v>
      </c>
      <c r="F281" s="49">
        <f>IFERROR(VLOOKUP($A281,'Demandas Projetos'!$B:$W,8,FALSE),"")</f>
        <v>0</v>
      </c>
      <c r="G281" s="68" t="s">
        <v>6</v>
      </c>
      <c r="H281" s="45"/>
      <c r="I281" s="2"/>
      <c r="J281" s="2"/>
      <c r="K281" s="2"/>
      <c r="L281" s="2"/>
      <c r="M281" s="2"/>
      <c r="N281" s="2"/>
      <c r="O281" s="2"/>
      <c r="P281" s="13">
        <f>VLOOKUP(D281,'Demandas Projetos'!$A:$W,22,FALSE)</f>
        <v>0</v>
      </c>
      <c r="Q281" s="13">
        <f t="shared" si="9"/>
        <v>278</v>
      </c>
      <c r="R281" s="2"/>
      <c r="S281" s="2"/>
      <c r="T281" s="2"/>
      <c r="U281" s="2"/>
      <c r="V281" s="2"/>
    </row>
    <row r="282" spans="1:22" ht="80.099999999999994" customHeight="1" x14ac:dyDescent="0.2">
      <c r="A282" s="12">
        <f>VLOOKUP('Pontuação - Priorização'!D282,'Demandas Projetos'!$A$6:$E$397,2,FALSE)</f>
        <v>138</v>
      </c>
      <c r="B282" s="45">
        <f t="shared" si="8"/>
        <v>279</v>
      </c>
      <c r="C282" s="46" t="str">
        <f>CONCATENATE(VLOOKUP(D282,'Demandas Projetos'!$A:$C,3,FALSE)," - ",VLOOKUP(D282,'Demandas Projetos'!$A:$D,4,FALSE))</f>
        <v xml:space="preserve"> - </v>
      </c>
      <c r="D282" s="47">
        <f>IFERROR(LARGE('Demandas Projetos'!$W:$W,Q282),"")</f>
        <v>1.43E-13</v>
      </c>
      <c r="E282" s="48">
        <f>IFERROR(VLOOKUP($A282,'Demandas Projetos'!$B:$W,7,FALSE),"")</f>
        <v>0</v>
      </c>
      <c r="F282" s="49">
        <f>IFERROR(VLOOKUP($A282,'Demandas Projetos'!$B:$W,8,FALSE),"")</f>
        <v>0</v>
      </c>
      <c r="G282" s="68" t="s">
        <v>6</v>
      </c>
      <c r="H282" s="45"/>
      <c r="I282" s="2"/>
      <c r="J282" s="2"/>
      <c r="K282" s="2"/>
      <c r="L282" s="2"/>
      <c r="M282" s="2"/>
      <c r="N282" s="2"/>
      <c r="O282" s="2"/>
      <c r="P282" s="13">
        <f>VLOOKUP(D282,'Demandas Projetos'!$A:$W,22,FALSE)</f>
        <v>0</v>
      </c>
      <c r="Q282" s="13">
        <f t="shared" si="9"/>
        <v>279</v>
      </c>
      <c r="R282" s="2"/>
      <c r="S282" s="2"/>
      <c r="T282" s="2"/>
      <c r="U282" s="2"/>
      <c r="V282" s="2"/>
    </row>
    <row r="283" spans="1:22" ht="80.099999999999994" customHeight="1" x14ac:dyDescent="0.2">
      <c r="A283" s="12">
        <f>VLOOKUP('Pontuação - Priorização'!D283,'Demandas Projetos'!$A$6:$E$397,2,FALSE)</f>
        <v>137</v>
      </c>
      <c r="B283" s="45">
        <f t="shared" si="8"/>
        <v>280</v>
      </c>
      <c r="C283" s="46" t="str">
        <f>CONCATENATE(VLOOKUP(D283,'Demandas Projetos'!$A:$C,3,FALSE)," - ",VLOOKUP(D283,'Demandas Projetos'!$A:$D,4,FALSE))</f>
        <v xml:space="preserve"> - </v>
      </c>
      <c r="D283" s="47">
        <f>IFERROR(LARGE('Demandas Projetos'!$W:$W,Q283),"")</f>
        <v>1.42E-13</v>
      </c>
      <c r="E283" s="48">
        <f>IFERROR(VLOOKUP($A283,'Demandas Projetos'!$B:$W,7,FALSE),"")</f>
        <v>0</v>
      </c>
      <c r="F283" s="49">
        <f>IFERROR(VLOOKUP($A283,'Demandas Projetos'!$B:$W,8,FALSE),"")</f>
        <v>0</v>
      </c>
      <c r="G283" s="68" t="s">
        <v>6</v>
      </c>
      <c r="H283" s="45"/>
      <c r="I283" s="2"/>
      <c r="J283" s="2"/>
      <c r="K283" s="2"/>
      <c r="L283" s="2"/>
      <c r="M283" s="2"/>
      <c r="N283" s="2"/>
      <c r="O283" s="2"/>
      <c r="P283" s="13">
        <f>VLOOKUP(D283,'Demandas Projetos'!$A:$W,22,FALSE)</f>
        <v>0</v>
      </c>
      <c r="Q283" s="13">
        <f t="shared" si="9"/>
        <v>280</v>
      </c>
      <c r="R283" s="2"/>
      <c r="S283" s="2"/>
      <c r="T283" s="2"/>
      <c r="U283" s="2"/>
      <c r="V283" s="2"/>
    </row>
    <row r="284" spans="1:22" ht="80.099999999999994" customHeight="1" x14ac:dyDescent="0.2">
      <c r="A284" s="12">
        <f>VLOOKUP('Pontuação - Priorização'!D284,'Demandas Projetos'!$A$6:$E$397,2,FALSE)</f>
        <v>136</v>
      </c>
      <c r="B284" s="45">
        <f t="shared" si="8"/>
        <v>281</v>
      </c>
      <c r="C284" s="46" t="str">
        <f>CONCATENATE(VLOOKUP(D284,'Demandas Projetos'!$A:$C,3,FALSE)," - ",VLOOKUP(D284,'Demandas Projetos'!$A:$D,4,FALSE))</f>
        <v xml:space="preserve"> - </v>
      </c>
      <c r="D284" s="47">
        <f>IFERROR(LARGE('Demandas Projetos'!$W:$W,Q284),"")</f>
        <v>1.4100000000000001E-13</v>
      </c>
      <c r="E284" s="48">
        <f>IFERROR(VLOOKUP($A284,'Demandas Projetos'!$B:$W,7,FALSE),"")</f>
        <v>0</v>
      </c>
      <c r="F284" s="49">
        <f>IFERROR(VLOOKUP($A284,'Demandas Projetos'!$B:$W,8,FALSE),"")</f>
        <v>0</v>
      </c>
      <c r="G284" s="68" t="s">
        <v>6</v>
      </c>
      <c r="H284" s="45"/>
      <c r="I284" s="2"/>
      <c r="J284" s="2"/>
      <c r="K284" s="2"/>
      <c r="L284" s="2"/>
      <c r="M284" s="2"/>
      <c r="N284" s="2"/>
      <c r="O284" s="2"/>
      <c r="P284" s="13">
        <f>VLOOKUP(D284,'Demandas Projetos'!$A:$W,22,FALSE)</f>
        <v>0</v>
      </c>
      <c r="Q284" s="13">
        <f t="shared" si="9"/>
        <v>281</v>
      </c>
      <c r="R284" s="2"/>
      <c r="S284" s="2"/>
      <c r="T284" s="2"/>
      <c r="U284" s="2"/>
      <c r="V284" s="2"/>
    </row>
    <row r="285" spans="1:22" ht="80.099999999999994" customHeight="1" x14ac:dyDescent="0.2">
      <c r="A285" s="12">
        <f>VLOOKUP('Pontuação - Priorização'!D285,'Demandas Projetos'!$A$6:$E$397,2,FALSE)</f>
        <v>135</v>
      </c>
      <c r="B285" s="45">
        <f t="shared" si="8"/>
        <v>282</v>
      </c>
      <c r="C285" s="46" t="str">
        <f>CONCATENATE(VLOOKUP(D285,'Demandas Projetos'!$A:$C,3,FALSE)," - ",VLOOKUP(D285,'Demandas Projetos'!$A:$D,4,FALSE))</f>
        <v xml:space="preserve"> - </v>
      </c>
      <c r="D285" s="47">
        <f>IFERROR(LARGE('Demandas Projetos'!$W:$W,Q285),"")</f>
        <v>1.4000000000000001E-13</v>
      </c>
      <c r="E285" s="48">
        <f>IFERROR(VLOOKUP($A285,'Demandas Projetos'!$B:$W,7,FALSE),"")</f>
        <v>0</v>
      </c>
      <c r="F285" s="49">
        <f>IFERROR(VLOOKUP($A285,'Demandas Projetos'!$B:$W,8,FALSE),"")</f>
        <v>0</v>
      </c>
      <c r="G285" s="68" t="s">
        <v>6</v>
      </c>
      <c r="H285" s="45"/>
      <c r="I285" s="2"/>
      <c r="J285" s="2"/>
      <c r="K285" s="2"/>
      <c r="L285" s="2"/>
      <c r="M285" s="2"/>
      <c r="N285" s="2"/>
      <c r="O285" s="2"/>
      <c r="P285" s="13">
        <f>VLOOKUP(D285,'Demandas Projetos'!$A:$W,22,FALSE)</f>
        <v>0</v>
      </c>
      <c r="Q285" s="13">
        <f t="shared" si="9"/>
        <v>282</v>
      </c>
      <c r="R285" s="2"/>
      <c r="S285" s="2"/>
      <c r="T285" s="2"/>
      <c r="U285" s="2"/>
      <c r="V285" s="2"/>
    </row>
    <row r="286" spans="1:22" ht="80.099999999999994" customHeight="1" x14ac:dyDescent="0.2">
      <c r="A286" s="12">
        <f>VLOOKUP('Pontuação - Priorização'!D286,'Demandas Projetos'!$A$6:$E$397,2,FALSE)</f>
        <v>134</v>
      </c>
      <c r="B286" s="45">
        <f t="shared" si="8"/>
        <v>283</v>
      </c>
      <c r="C286" s="46" t="str">
        <f>CONCATENATE(VLOOKUP(D286,'Demandas Projetos'!$A:$C,3,FALSE)," - ",VLOOKUP(D286,'Demandas Projetos'!$A:$D,4,FALSE))</f>
        <v xml:space="preserve"> - </v>
      </c>
      <c r="D286" s="47">
        <f>IFERROR(LARGE('Demandas Projetos'!$W:$W,Q286),"")</f>
        <v>1.3899999999999999E-13</v>
      </c>
      <c r="E286" s="48">
        <f>IFERROR(VLOOKUP($A286,'Demandas Projetos'!$B:$W,7,FALSE),"")</f>
        <v>0</v>
      </c>
      <c r="F286" s="49">
        <f>IFERROR(VLOOKUP($A286,'Demandas Projetos'!$B:$W,8,FALSE),"")</f>
        <v>0</v>
      </c>
      <c r="G286" s="68" t="s">
        <v>6</v>
      </c>
      <c r="H286" s="45"/>
      <c r="I286" s="2"/>
      <c r="J286" s="2"/>
      <c r="K286" s="2"/>
      <c r="L286" s="2"/>
      <c r="M286" s="2"/>
      <c r="N286" s="2"/>
      <c r="O286" s="2"/>
      <c r="P286" s="13">
        <f>VLOOKUP(D286,'Demandas Projetos'!$A:$W,22,FALSE)</f>
        <v>0</v>
      </c>
      <c r="Q286" s="13">
        <f t="shared" si="9"/>
        <v>283</v>
      </c>
      <c r="R286" s="2"/>
      <c r="S286" s="2"/>
      <c r="T286" s="2"/>
      <c r="U286" s="2"/>
      <c r="V286" s="2"/>
    </row>
    <row r="287" spans="1:22" ht="80.099999999999994" customHeight="1" x14ac:dyDescent="0.2">
      <c r="A287" s="12">
        <f>VLOOKUP('Pontuação - Priorização'!D287,'Demandas Projetos'!$A$6:$E$397,2,FALSE)</f>
        <v>133</v>
      </c>
      <c r="B287" s="45">
        <f t="shared" si="8"/>
        <v>284</v>
      </c>
      <c r="C287" s="46" t="str">
        <f>CONCATENATE(VLOOKUP(D287,'Demandas Projetos'!$A:$C,3,FALSE)," - ",VLOOKUP(D287,'Demandas Projetos'!$A:$D,4,FALSE))</f>
        <v xml:space="preserve"> - </v>
      </c>
      <c r="D287" s="47">
        <f>IFERROR(LARGE('Demandas Projetos'!$W:$W,Q287),"")</f>
        <v>1.3799999999999999E-13</v>
      </c>
      <c r="E287" s="48">
        <f>IFERROR(VLOOKUP($A287,'Demandas Projetos'!$B:$W,7,FALSE),"")</f>
        <v>0</v>
      </c>
      <c r="F287" s="49">
        <f>IFERROR(VLOOKUP($A287,'Demandas Projetos'!$B:$W,8,FALSE),"")</f>
        <v>0</v>
      </c>
      <c r="G287" s="68" t="s">
        <v>6</v>
      </c>
      <c r="H287" s="45"/>
      <c r="I287" s="2"/>
      <c r="J287" s="2"/>
      <c r="K287" s="2"/>
      <c r="L287" s="2"/>
      <c r="M287" s="2"/>
      <c r="N287" s="2"/>
      <c r="O287" s="2"/>
      <c r="P287" s="13">
        <f>VLOOKUP(D287,'Demandas Projetos'!$A:$W,22,FALSE)</f>
        <v>0</v>
      </c>
      <c r="Q287" s="13">
        <f t="shared" si="9"/>
        <v>284</v>
      </c>
      <c r="R287" s="2"/>
      <c r="S287" s="2"/>
      <c r="T287" s="2"/>
      <c r="U287" s="2"/>
      <c r="V287" s="2"/>
    </row>
    <row r="288" spans="1:22" ht="80.099999999999994" customHeight="1" x14ac:dyDescent="0.2">
      <c r="A288" s="12">
        <f>VLOOKUP('Pontuação - Priorização'!D288,'Demandas Projetos'!$A$6:$E$397,2,FALSE)</f>
        <v>132</v>
      </c>
      <c r="B288" s="45">
        <f t="shared" si="8"/>
        <v>285</v>
      </c>
      <c r="C288" s="46" t="str">
        <f>CONCATENATE(VLOOKUP(D288,'Demandas Projetos'!$A:$C,3,FALSE)," - ",VLOOKUP(D288,'Demandas Projetos'!$A:$D,4,FALSE))</f>
        <v xml:space="preserve"> - </v>
      </c>
      <c r="D288" s="47">
        <f>IFERROR(LARGE('Demandas Projetos'!$W:$W,Q288),"")</f>
        <v>1.37E-13</v>
      </c>
      <c r="E288" s="48">
        <f>IFERROR(VLOOKUP($A288,'Demandas Projetos'!$B:$W,7,FALSE),"")</f>
        <v>0</v>
      </c>
      <c r="F288" s="49">
        <f>IFERROR(VLOOKUP($A288,'Demandas Projetos'!$B:$W,8,FALSE),"")</f>
        <v>0</v>
      </c>
      <c r="G288" s="68" t="s">
        <v>6</v>
      </c>
      <c r="H288" s="45"/>
      <c r="I288" s="2"/>
      <c r="J288" s="2"/>
      <c r="K288" s="2"/>
      <c r="L288" s="2"/>
      <c r="M288" s="2"/>
      <c r="N288" s="2"/>
      <c r="O288" s="2"/>
      <c r="P288" s="13">
        <f>VLOOKUP(D288,'Demandas Projetos'!$A:$W,22,FALSE)</f>
        <v>0</v>
      </c>
      <c r="Q288" s="13">
        <f t="shared" si="9"/>
        <v>285</v>
      </c>
      <c r="R288" s="2"/>
      <c r="S288" s="2"/>
      <c r="T288" s="2"/>
      <c r="U288" s="2"/>
      <c r="V288" s="2"/>
    </row>
    <row r="289" spans="1:22" ht="80.099999999999994" customHeight="1" x14ac:dyDescent="0.2">
      <c r="A289" s="12">
        <f>VLOOKUP('Pontuação - Priorização'!D289,'Demandas Projetos'!$A$6:$E$397,2,FALSE)</f>
        <v>131</v>
      </c>
      <c r="B289" s="45">
        <f t="shared" si="8"/>
        <v>286</v>
      </c>
      <c r="C289" s="46" t="str">
        <f>CONCATENATE(VLOOKUP(D289,'Demandas Projetos'!$A:$C,3,FALSE)," - ",VLOOKUP(D289,'Demandas Projetos'!$A:$D,4,FALSE))</f>
        <v xml:space="preserve"> - </v>
      </c>
      <c r="D289" s="47">
        <f>IFERROR(LARGE('Demandas Projetos'!$W:$W,Q289),"")</f>
        <v>1.36E-13</v>
      </c>
      <c r="E289" s="48">
        <f>IFERROR(VLOOKUP($A289,'Demandas Projetos'!$B:$W,7,FALSE),"")</f>
        <v>0</v>
      </c>
      <c r="F289" s="49">
        <f>IFERROR(VLOOKUP($A289,'Demandas Projetos'!$B:$W,8,FALSE),"")</f>
        <v>0</v>
      </c>
      <c r="G289" s="68" t="s">
        <v>6</v>
      </c>
      <c r="H289" s="45"/>
      <c r="I289" s="2"/>
      <c r="J289" s="2"/>
      <c r="K289" s="2"/>
      <c r="L289" s="2"/>
      <c r="M289" s="2"/>
      <c r="N289" s="2"/>
      <c r="O289" s="2"/>
      <c r="P289" s="13">
        <f>VLOOKUP(D289,'Demandas Projetos'!$A:$W,22,FALSE)</f>
        <v>0</v>
      </c>
      <c r="Q289" s="13">
        <f t="shared" si="9"/>
        <v>286</v>
      </c>
      <c r="R289" s="2"/>
      <c r="S289" s="2"/>
      <c r="T289" s="2"/>
      <c r="U289" s="2"/>
      <c r="V289" s="2"/>
    </row>
    <row r="290" spans="1:22" ht="80.099999999999994" customHeight="1" x14ac:dyDescent="0.2">
      <c r="A290" s="12">
        <f>VLOOKUP('Pontuação - Priorização'!D290,'Demandas Projetos'!$A$6:$E$397,2,FALSE)</f>
        <v>130</v>
      </c>
      <c r="B290" s="45">
        <f t="shared" si="8"/>
        <v>287</v>
      </c>
      <c r="C290" s="46" t="str">
        <f>CONCATENATE(VLOOKUP(D290,'Demandas Projetos'!$A:$C,3,FALSE)," - ",VLOOKUP(D290,'Demandas Projetos'!$A:$D,4,FALSE))</f>
        <v xml:space="preserve"> - </v>
      </c>
      <c r="D290" s="47">
        <f>IFERROR(LARGE('Demandas Projetos'!$W:$W,Q290),"")</f>
        <v>1.3500000000000001E-13</v>
      </c>
      <c r="E290" s="48">
        <f>IFERROR(VLOOKUP($A290,'Demandas Projetos'!$B:$W,7,FALSE),"")</f>
        <v>0</v>
      </c>
      <c r="F290" s="49">
        <f>IFERROR(VLOOKUP($A290,'Demandas Projetos'!$B:$W,8,FALSE),"")</f>
        <v>0</v>
      </c>
      <c r="G290" s="68" t="s">
        <v>6</v>
      </c>
      <c r="H290" s="45"/>
      <c r="I290" s="2"/>
      <c r="J290" s="2"/>
      <c r="K290" s="2"/>
      <c r="L290" s="2"/>
      <c r="M290" s="2"/>
      <c r="N290" s="2"/>
      <c r="O290" s="2"/>
      <c r="P290" s="13">
        <f>VLOOKUP(D290,'Demandas Projetos'!$A:$W,22,FALSE)</f>
        <v>0</v>
      </c>
      <c r="Q290" s="13">
        <f t="shared" si="9"/>
        <v>287</v>
      </c>
      <c r="R290" s="2"/>
      <c r="S290" s="2"/>
      <c r="T290" s="2"/>
      <c r="U290" s="2"/>
      <c r="V290" s="2"/>
    </row>
    <row r="291" spans="1:22" ht="80.099999999999994" customHeight="1" x14ac:dyDescent="0.2">
      <c r="A291" s="12">
        <f>VLOOKUP('Pontuação - Priorização'!D291,'Demandas Projetos'!$A$6:$E$397,2,FALSE)</f>
        <v>129</v>
      </c>
      <c r="B291" s="45">
        <f t="shared" si="8"/>
        <v>288</v>
      </c>
      <c r="C291" s="46" t="str">
        <f>CONCATENATE(VLOOKUP(D291,'Demandas Projetos'!$A:$C,3,FALSE)," - ",VLOOKUP(D291,'Demandas Projetos'!$A:$D,4,FALSE))</f>
        <v xml:space="preserve"> - </v>
      </c>
      <c r="D291" s="47">
        <f>IFERROR(LARGE('Demandas Projetos'!$W:$W,Q291),"")</f>
        <v>1.3400000000000001E-13</v>
      </c>
      <c r="E291" s="48">
        <f>IFERROR(VLOOKUP($A291,'Demandas Projetos'!$B:$W,7,FALSE),"")</f>
        <v>0</v>
      </c>
      <c r="F291" s="49">
        <f>IFERROR(VLOOKUP($A291,'Demandas Projetos'!$B:$W,8,FALSE),"")</f>
        <v>0</v>
      </c>
      <c r="G291" s="68" t="s">
        <v>6</v>
      </c>
      <c r="H291" s="45"/>
      <c r="I291" s="2"/>
      <c r="J291" s="2"/>
      <c r="K291" s="2"/>
      <c r="L291" s="2"/>
      <c r="M291" s="2"/>
      <c r="N291" s="2"/>
      <c r="O291" s="2"/>
      <c r="P291" s="13">
        <f>VLOOKUP(D291,'Demandas Projetos'!$A:$W,22,FALSE)</f>
        <v>0</v>
      </c>
      <c r="Q291" s="13">
        <f t="shared" si="9"/>
        <v>288</v>
      </c>
      <c r="R291" s="2"/>
      <c r="S291" s="2"/>
      <c r="T291" s="2"/>
      <c r="U291" s="2"/>
      <c r="V291" s="2"/>
    </row>
    <row r="292" spans="1:22" ht="80.099999999999994" customHeight="1" x14ac:dyDescent="0.2">
      <c r="A292" s="12">
        <f>VLOOKUP('Pontuação - Priorização'!D292,'Demandas Projetos'!$A$6:$E$397,2,FALSE)</f>
        <v>128</v>
      </c>
      <c r="B292" s="45">
        <f t="shared" si="8"/>
        <v>289</v>
      </c>
      <c r="C292" s="46" t="str">
        <f>CONCATENATE(VLOOKUP(D292,'Demandas Projetos'!$A:$C,3,FALSE)," - ",VLOOKUP(D292,'Demandas Projetos'!$A:$D,4,FALSE))</f>
        <v xml:space="preserve"> - </v>
      </c>
      <c r="D292" s="47">
        <f>IFERROR(LARGE('Demandas Projetos'!$W:$W,Q292),"")</f>
        <v>1.3299999999999999E-13</v>
      </c>
      <c r="E292" s="48">
        <f>IFERROR(VLOOKUP($A292,'Demandas Projetos'!$B:$W,7,FALSE),"")</f>
        <v>0</v>
      </c>
      <c r="F292" s="49">
        <f>IFERROR(VLOOKUP($A292,'Demandas Projetos'!$B:$W,8,FALSE),"")</f>
        <v>0</v>
      </c>
      <c r="G292" s="68" t="s">
        <v>6</v>
      </c>
      <c r="H292" s="45"/>
      <c r="I292" s="2"/>
      <c r="J292" s="2"/>
      <c r="K292" s="2"/>
      <c r="L292" s="2"/>
      <c r="M292" s="2"/>
      <c r="N292" s="2"/>
      <c r="O292" s="2"/>
      <c r="P292" s="13">
        <f>VLOOKUP(D292,'Demandas Projetos'!$A:$W,22,FALSE)</f>
        <v>0</v>
      </c>
      <c r="Q292" s="13">
        <f t="shared" si="9"/>
        <v>289</v>
      </c>
      <c r="R292" s="2"/>
      <c r="S292" s="2"/>
      <c r="T292" s="2"/>
      <c r="U292" s="2"/>
      <c r="V292" s="2"/>
    </row>
    <row r="293" spans="1:22" ht="80.099999999999994" customHeight="1" x14ac:dyDescent="0.2">
      <c r="A293" s="12">
        <f>VLOOKUP('Pontuação - Priorização'!D293,'Demandas Projetos'!$A$6:$E$397,2,FALSE)</f>
        <v>127</v>
      </c>
      <c r="B293" s="45">
        <f t="shared" si="8"/>
        <v>290</v>
      </c>
      <c r="C293" s="46" t="str">
        <f>CONCATENATE(VLOOKUP(D293,'Demandas Projetos'!$A:$C,3,FALSE)," - ",VLOOKUP(D293,'Demandas Projetos'!$A:$D,4,FALSE))</f>
        <v xml:space="preserve"> - </v>
      </c>
      <c r="D293" s="47">
        <f>IFERROR(LARGE('Demandas Projetos'!$W:$W,Q293),"")</f>
        <v>1.3199999999999999E-13</v>
      </c>
      <c r="E293" s="48">
        <f>IFERROR(VLOOKUP($A293,'Demandas Projetos'!$B:$W,7,FALSE),"")</f>
        <v>0</v>
      </c>
      <c r="F293" s="49">
        <f>IFERROR(VLOOKUP($A293,'Demandas Projetos'!$B:$W,8,FALSE),"")</f>
        <v>0</v>
      </c>
      <c r="G293" s="68" t="s">
        <v>6</v>
      </c>
      <c r="H293" s="45"/>
      <c r="I293" s="2"/>
      <c r="J293" s="2"/>
      <c r="K293" s="2"/>
      <c r="L293" s="2"/>
      <c r="M293" s="2"/>
      <c r="N293" s="2"/>
      <c r="O293" s="2"/>
      <c r="P293" s="13">
        <f>VLOOKUP(D293,'Demandas Projetos'!$A:$W,22,FALSE)</f>
        <v>0</v>
      </c>
      <c r="Q293" s="13">
        <f t="shared" si="9"/>
        <v>290</v>
      </c>
      <c r="R293" s="2"/>
      <c r="S293" s="2"/>
      <c r="T293" s="2"/>
      <c r="U293" s="2"/>
      <c r="V293" s="2"/>
    </row>
    <row r="294" spans="1:22" ht="80.099999999999994" customHeight="1" x14ac:dyDescent="0.2">
      <c r="A294" s="12">
        <f>VLOOKUP('Pontuação - Priorização'!D294,'Demandas Projetos'!$A$6:$E$397,2,FALSE)</f>
        <v>126</v>
      </c>
      <c r="B294" s="45">
        <f t="shared" si="8"/>
        <v>291</v>
      </c>
      <c r="C294" s="46" t="str">
        <f>CONCATENATE(VLOOKUP(D294,'Demandas Projetos'!$A:$C,3,FALSE)," - ",VLOOKUP(D294,'Demandas Projetos'!$A:$D,4,FALSE))</f>
        <v xml:space="preserve"> - </v>
      </c>
      <c r="D294" s="47">
        <f>IFERROR(LARGE('Demandas Projetos'!$W:$W,Q294),"")</f>
        <v>1.31E-13</v>
      </c>
      <c r="E294" s="48">
        <f>IFERROR(VLOOKUP($A294,'Demandas Projetos'!$B:$W,7,FALSE),"")</f>
        <v>0</v>
      </c>
      <c r="F294" s="49">
        <f>IFERROR(VLOOKUP($A294,'Demandas Projetos'!$B:$W,8,FALSE),"")</f>
        <v>0</v>
      </c>
      <c r="G294" s="68" t="s">
        <v>6</v>
      </c>
      <c r="H294" s="45"/>
      <c r="I294" s="2"/>
      <c r="J294" s="2"/>
      <c r="K294" s="2"/>
      <c r="L294" s="2"/>
      <c r="M294" s="2"/>
      <c r="N294" s="2"/>
      <c r="O294" s="2"/>
      <c r="P294" s="13">
        <f>VLOOKUP(D294,'Demandas Projetos'!$A:$W,22,FALSE)</f>
        <v>0</v>
      </c>
      <c r="Q294" s="13">
        <f t="shared" si="9"/>
        <v>291</v>
      </c>
      <c r="R294" s="2"/>
      <c r="S294" s="2"/>
      <c r="T294" s="2"/>
      <c r="U294" s="2"/>
      <c r="V294" s="2"/>
    </row>
    <row r="295" spans="1:22" ht="80.099999999999994" customHeight="1" x14ac:dyDescent="0.2">
      <c r="A295" s="12">
        <f>VLOOKUP('Pontuação - Priorização'!D295,'Demandas Projetos'!$A$6:$E$397,2,FALSE)</f>
        <v>125</v>
      </c>
      <c r="B295" s="45">
        <f t="shared" si="8"/>
        <v>292</v>
      </c>
      <c r="C295" s="46" t="str">
        <f>CONCATENATE(VLOOKUP(D295,'Demandas Projetos'!$A:$C,3,FALSE)," - ",VLOOKUP(D295,'Demandas Projetos'!$A:$D,4,FALSE))</f>
        <v xml:space="preserve"> - </v>
      </c>
      <c r="D295" s="47">
        <f>IFERROR(LARGE('Demandas Projetos'!$W:$W,Q295),"")</f>
        <v>1.3E-13</v>
      </c>
      <c r="E295" s="48">
        <f>IFERROR(VLOOKUP($A295,'Demandas Projetos'!$B:$W,7,FALSE),"")</f>
        <v>0</v>
      </c>
      <c r="F295" s="49">
        <f>IFERROR(VLOOKUP($A295,'Demandas Projetos'!$B:$W,8,FALSE),"")</f>
        <v>0</v>
      </c>
      <c r="G295" s="68" t="s">
        <v>6</v>
      </c>
      <c r="H295" s="45"/>
      <c r="I295" s="2"/>
      <c r="J295" s="2"/>
      <c r="K295" s="2"/>
      <c r="L295" s="2"/>
      <c r="M295" s="2"/>
      <c r="N295" s="2"/>
      <c r="O295" s="2"/>
      <c r="P295" s="13">
        <f>VLOOKUP(D295,'Demandas Projetos'!$A:$W,22,FALSE)</f>
        <v>0</v>
      </c>
      <c r="Q295" s="13">
        <f t="shared" si="9"/>
        <v>292</v>
      </c>
      <c r="R295" s="2"/>
      <c r="S295" s="2"/>
      <c r="T295" s="2"/>
      <c r="U295" s="2"/>
      <c r="V295" s="2"/>
    </row>
    <row r="296" spans="1:22" ht="80.099999999999994" customHeight="1" x14ac:dyDescent="0.2">
      <c r="A296" s="12">
        <f>VLOOKUP('Pontuação - Priorização'!D296,'Demandas Projetos'!$A$6:$E$397,2,FALSE)</f>
        <v>124</v>
      </c>
      <c r="B296" s="45">
        <f t="shared" si="8"/>
        <v>293</v>
      </c>
      <c r="C296" s="46" t="str">
        <f>CONCATENATE(VLOOKUP(D296,'Demandas Projetos'!$A:$C,3,FALSE)," - ",VLOOKUP(D296,'Demandas Projetos'!$A:$D,4,FALSE))</f>
        <v xml:space="preserve"> - </v>
      </c>
      <c r="D296" s="47">
        <f>IFERROR(LARGE('Demandas Projetos'!$W:$W,Q296),"")</f>
        <v>1.2900000000000001E-13</v>
      </c>
      <c r="E296" s="48">
        <f>IFERROR(VLOOKUP($A296,'Demandas Projetos'!$B:$W,7,FALSE),"")</f>
        <v>0</v>
      </c>
      <c r="F296" s="49">
        <f>IFERROR(VLOOKUP($A296,'Demandas Projetos'!$B:$W,8,FALSE),"")</f>
        <v>0</v>
      </c>
      <c r="G296" s="68" t="s">
        <v>6</v>
      </c>
      <c r="H296" s="45"/>
      <c r="I296" s="2"/>
      <c r="J296" s="2"/>
      <c r="K296" s="2"/>
      <c r="L296" s="2"/>
      <c r="M296" s="2"/>
      <c r="N296" s="2"/>
      <c r="O296" s="2"/>
      <c r="P296" s="13">
        <f>VLOOKUP(D296,'Demandas Projetos'!$A:$W,22,FALSE)</f>
        <v>0</v>
      </c>
      <c r="Q296" s="13">
        <f t="shared" si="9"/>
        <v>293</v>
      </c>
      <c r="R296" s="2"/>
      <c r="S296" s="2"/>
      <c r="T296" s="2"/>
      <c r="U296" s="2"/>
      <c r="V296" s="2"/>
    </row>
    <row r="297" spans="1:22" ht="80.099999999999994" customHeight="1" x14ac:dyDescent="0.2">
      <c r="A297" s="12">
        <f>VLOOKUP('Pontuação - Priorização'!D297,'Demandas Projetos'!$A$6:$E$397,2,FALSE)</f>
        <v>123</v>
      </c>
      <c r="B297" s="45">
        <f t="shared" si="8"/>
        <v>294</v>
      </c>
      <c r="C297" s="46" t="str">
        <f>CONCATENATE(VLOOKUP(D297,'Demandas Projetos'!$A:$C,3,FALSE)," - ",VLOOKUP(D297,'Demandas Projetos'!$A:$D,4,FALSE))</f>
        <v xml:space="preserve"> - </v>
      </c>
      <c r="D297" s="47">
        <f>IFERROR(LARGE('Demandas Projetos'!$W:$W,Q297),"")</f>
        <v>1.2800000000000001E-13</v>
      </c>
      <c r="E297" s="48">
        <f>IFERROR(VLOOKUP($A297,'Demandas Projetos'!$B:$W,7,FALSE),"")</f>
        <v>0</v>
      </c>
      <c r="F297" s="49">
        <f>IFERROR(VLOOKUP($A297,'Demandas Projetos'!$B:$W,8,FALSE),"")</f>
        <v>0</v>
      </c>
      <c r="G297" s="68" t="s">
        <v>6</v>
      </c>
      <c r="H297" s="45"/>
      <c r="I297" s="2"/>
      <c r="J297" s="2"/>
      <c r="K297" s="2"/>
      <c r="L297" s="2"/>
      <c r="M297" s="2"/>
      <c r="N297" s="2"/>
      <c r="O297" s="2"/>
      <c r="P297" s="13">
        <f>VLOOKUP(D297,'Demandas Projetos'!$A:$W,22,FALSE)</f>
        <v>0</v>
      </c>
      <c r="Q297" s="13">
        <f t="shared" si="9"/>
        <v>294</v>
      </c>
      <c r="R297" s="2"/>
      <c r="S297" s="2"/>
      <c r="T297" s="2"/>
      <c r="U297" s="2"/>
      <c r="V297" s="2"/>
    </row>
    <row r="298" spans="1:22" ht="80.099999999999994" customHeight="1" x14ac:dyDescent="0.2">
      <c r="A298" s="12">
        <f>VLOOKUP('Pontuação - Priorização'!D298,'Demandas Projetos'!$A$6:$E$397,2,FALSE)</f>
        <v>122</v>
      </c>
      <c r="B298" s="45">
        <f t="shared" si="8"/>
        <v>295</v>
      </c>
      <c r="C298" s="46" t="str">
        <f>CONCATENATE(VLOOKUP(D298,'Demandas Projetos'!$A:$C,3,FALSE)," - ",VLOOKUP(D298,'Demandas Projetos'!$A:$D,4,FALSE))</f>
        <v xml:space="preserve"> - </v>
      </c>
      <c r="D298" s="47">
        <f>IFERROR(LARGE('Demandas Projetos'!$W:$W,Q298),"")</f>
        <v>1.2699999999999999E-13</v>
      </c>
      <c r="E298" s="48">
        <f>IFERROR(VLOOKUP($A298,'Demandas Projetos'!$B:$W,7,FALSE),"")</f>
        <v>0</v>
      </c>
      <c r="F298" s="49">
        <f>IFERROR(VLOOKUP($A298,'Demandas Projetos'!$B:$W,8,FALSE),"")</f>
        <v>0</v>
      </c>
      <c r="G298" s="68" t="s">
        <v>6</v>
      </c>
      <c r="H298" s="45"/>
      <c r="I298" s="2"/>
      <c r="J298" s="2"/>
      <c r="K298" s="2"/>
      <c r="L298" s="2"/>
      <c r="M298" s="2"/>
      <c r="N298" s="2"/>
      <c r="O298" s="2"/>
      <c r="P298" s="13">
        <f>VLOOKUP(D298,'Demandas Projetos'!$A:$W,22,FALSE)</f>
        <v>0</v>
      </c>
      <c r="Q298" s="13">
        <f t="shared" si="9"/>
        <v>295</v>
      </c>
      <c r="R298" s="2"/>
      <c r="S298" s="2"/>
      <c r="T298" s="2"/>
      <c r="U298" s="2"/>
      <c r="V298" s="2"/>
    </row>
    <row r="299" spans="1:22" ht="80.099999999999994" customHeight="1" x14ac:dyDescent="0.2">
      <c r="A299" s="12">
        <f>VLOOKUP('Pontuação - Priorização'!D299,'Demandas Projetos'!$A$6:$E$397,2,FALSE)</f>
        <v>121</v>
      </c>
      <c r="B299" s="45">
        <f t="shared" si="8"/>
        <v>296</v>
      </c>
      <c r="C299" s="46" t="str">
        <f>CONCATENATE(VLOOKUP(D299,'Demandas Projetos'!$A:$C,3,FALSE)," - ",VLOOKUP(D299,'Demandas Projetos'!$A:$D,4,FALSE))</f>
        <v xml:space="preserve"> - </v>
      </c>
      <c r="D299" s="47">
        <f>IFERROR(LARGE('Demandas Projetos'!$W:$W,Q299),"")</f>
        <v>1.2599999999999999E-13</v>
      </c>
      <c r="E299" s="48">
        <f>IFERROR(VLOOKUP($A299,'Demandas Projetos'!$B:$W,7,FALSE),"")</f>
        <v>0</v>
      </c>
      <c r="F299" s="49">
        <f>IFERROR(VLOOKUP($A299,'Demandas Projetos'!$B:$W,8,FALSE),"")</f>
        <v>0</v>
      </c>
      <c r="G299" s="68" t="s">
        <v>6</v>
      </c>
      <c r="H299" s="45"/>
      <c r="I299" s="2"/>
      <c r="J299" s="2"/>
      <c r="K299" s="2"/>
      <c r="L299" s="2"/>
      <c r="M299" s="2"/>
      <c r="N299" s="2"/>
      <c r="O299" s="2"/>
      <c r="P299" s="13">
        <f>VLOOKUP(D299,'Demandas Projetos'!$A:$W,22,FALSE)</f>
        <v>0</v>
      </c>
      <c r="Q299" s="13">
        <f t="shared" si="9"/>
        <v>296</v>
      </c>
      <c r="R299" s="2"/>
      <c r="S299" s="2"/>
      <c r="T299" s="2"/>
      <c r="U299" s="2"/>
      <c r="V299" s="2"/>
    </row>
    <row r="300" spans="1:22" ht="80.099999999999994" customHeight="1" x14ac:dyDescent="0.2">
      <c r="A300" s="12">
        <f>VLOOKUP('Pontuação - Priorização'!D300,'Demandas Projetos'!$A$6:$E$397,2,FALSE)</f>
        <v>120</v>
      </c>
      <c r="B300" s="45">
        <f t="shared" si="8"/>
        <v>297</v>
      </c>
      <c r="C300" s="46" t="str">
        <f>CONCATENATE(VLOOKUP(D300,'Demandas Projetos'!$A:$C,3,FALSE)," - ",VLOOKUP(D300,'Demandas Projetos'!$A:$D,4,FALSE))</f>
        <v xml:space="preserve"> - </v>
      </c>
      <c r="D300" s="47">
        <f>IFERROR(LARGE('Demandas Projetos'!$W:$W,Q300),"")</f>
        <v>1.25E-13</v>
      </c>
      <c r="E300" s="48">
        <f>IFERROR(VLOOKUP($A300,'Demandas Projetos'!$B:$W,7,FALSE),"")</f>
        <v>0</v>
      </c>
      <c r="F300" s="49">
        <f>IFERROR(VLOOKUP($A300,'Demandas Projetos'!$B:$W,8,FALSE),"")</f>
        <v>0</v>
      </c>
      <c r="G300" s="68" t="s">
        <v>6</v>
      </c>
      <c r="H300" s="45"/>
      <c r="I300" s="2"/>
      <c r="J300" s="2"/>
      <c r="K300" s="2"/>
      <c r="L300" s="2"/>
      <c r="M300" s="2"/>
      <c r="N300" s="2"/>
      <c r="O300" s="2"/>
      <c r="P300" s="13">
        <f>VLOOKUP(D300,'Demandas Projetos'!$A:$W,22,FALSE)</f>
        <v>0</v>
      </c>
      <c r="Q300" s="13">
        <f t="shared" si="9"/>
        <v>297</v>
      </c>
      <c r="R300" s="2"/>
      <c r="S300" s="2"/>
      <c r="T300" s="2"/>
      <c r="U300" s="2"/>
      <c r="V300" s="2"/>
    </row>
    <row r="301" spans="1:22" ht="80.099999999999994" customHeight="1" x14ac:dyDescent="0.2">
      <c r="A301" s="12">
        <f>VLOOKUP('Pontuação - Priorização'!D301,'Demandas Projetos'!$A$6:$E$397,2,FALSE)</f>
        <v>119</v>
      </c>
      <c r="B301" s="45">
        <f t="shared" si="8"/>
        <v>298</v>
      </c>
      <c r="C301" s="46" t="str">
        <f>CONCATENATE(VLOOKUP(D301,'Demandas Projetos'!$A:$C,3,FALSE)," - ",VLOOKUP(D301,'Demandas Projetos'!$A:$D,4,FALSE))</f>
        <v xml:space="preserve"> - </v>
      </c>
      <c r="D301" s="47">
        <f>IFERROR(LARGE('Demandas Projetos'!$W:$W,Q301),"")</f>
        <v>1.24E-13</v>
      </c>
      <c r="E301" s="48">
        <f>IFERROR(VLOOKUP($A301,'Demandas Projetos'!$B:$W,7,FALSE),"")</f>
        <v>0</v>
      </c>
      <c r="F301" s="49">
        <f>IFERROR(VLOOKUP($A301,'Demandas Projetos'!$B:$W,8,FALSE),"")</f>
        <v>0</v>
      </c>
      <c r="G301" s="68" t="s">
        <v>6</v>
      </c>
      <c r="H301" s="45"/>
      <c r="I301" s="2"/>
      <c r="J301" s="2"/>
      <c r="K301" s="2"/>
      <c r="L301" s="2"/>
      <c r="M301" s="2"/>
      <c r="N301" s="2"/>
      <c r="O301" s="2"/>
      <c r="P301" s="13">
        <f>VLOOKUP(D301,'Demandas Projetos'!$A:$W,22,FALSE)</f>
        <v>0</v>
      </c>
      <c r="Q301" s="13">
        <f t="shared" si="9"/>
        <v>298</v>
      </c>
      <c r="R301" s="2"/>
      <c r="S301" s="2"/>
      <c r="T301" s="2"/>
      <c r="U301" s="2"/>
      <c r="V301" s="2"/>
    </row>
    <row r="302" spans="1:22" ht="80.099999999999994" customHeight="1" x14ac:dyDescent="0.2">
      <c r="A302" s="12">
        <f>VLOOKUP('Pontuação - Priorização'!D302,'Demandas Projetos'!$A$6:$E$397,2,FALSE)</f>
        <v>118</v>
      </c>
      <c r="B302" s="45">
        <f t="shared" si="8"/>
        <v>299</v>
      </c>
      <c r="C302" s="46" t="str">
        <f>CONCATENATE(VLOOKUP(D302,'Demandas Projetos'!$A:$C,3,FALSE)," - ",VLOOKUP(D302,'Demandas Projetos'!$A:$D,4,FALSE))</f>
        <v xml:space="preserve"> - </v>
      </c>
      <c r="D302" s="47">
        <f>IFERROR(LARGE('Demandas Projetos'!$W:$W,Q302),"")</f>
        <v>1.2300000000000001E-13</v>
      </c>
      <c r="E302" s="48">
        <f>IFERROR(VLOOKUP($A302,'Demandas Projetos'!$B:$W,7,FALSE),"")</f>
        <v>0</v>
      </c>
      <c r="F302" s="49">
        <f>IFERROR(VLOOKUP($A302,'Demandas Projetos'!$B:$W,8,FALSE),"")</f>
        <v>0</v>
      </c>
      <c r="G302" s="68" t="s">
        <v>6</v>
      </c>
      <c r="H302" s="45"/>
      <c r="I302" s="2"/>
      <c r="J302" s="2"/>
      <c r="K302" s="2"/>
      <c r="L302" s="2"/>
      <c r="M302" s="2"/>
      <c r="N302" s="2"/>
      <c r="O302" s="2"/>
      <c r="P302" s="13">
        <f>VLOOKUP(D302,'Demandas Projetos'!$A:$W,22,FALSE)</f>
        <v>0</v>
      </c>
      <c r="Q302" s="13">
        <f t="shared" si="9"/>
        <v>299</v>
      </c>
      <c r="R302" s="2"/>
      <c r="S302" s="2"/>
      <c r="T302" s="2"/>
      <c r="U302" s="2"/>
      <c r="V302" s="2"/>
    </row>
    <row r="303" spans="1:22" ht="80.099999999999994" customHeight="1" x14ac:dyDescent="0.2">
      <c r="A303" s="12">
        <f>VLOOKUP('Pontuação - Priorização'!D303,'Demandas Projetos'!$A$6:$E$397,2,FALSE)</f>
        <v>117</v>
      </c>
      <c r="B303" s="45">
        <f t="shared" si="8"/>
        <v>300</v>
      </c>
      <c r="C303" s="46" t="str">
        <f>CONCATENATE(VLOOKUP(D303,'Demandas Projetos'!$A:$C,3,FALSE)," - ",VLOOKUP(D303,'Demandas Projetos'!$A:$D,4,FALSE))</f>
        <v xml:space="preserve"> - </v>
      </c>
      <c r="D303" s="47">
        <f>IFERROR(LARGE('Demandas Projetos'!$W:$W,Q303),"")</f>
        <v>1.2200000000000001E-13</v>
      </c>
      <c r="E303" s="48">
        <f>IFERROR(VLOOKUP($A303,'Demandas Projetos'!$B:$W,7,FALSE),"")</f>
        <v>0</v>
      </c>
      <c r="F303" s="49">
        <f>IFERROR(VLOOKUP($A303,'Demandas Projetos'!$B:$W,8,FALSE),"")</f>
        <v>0</v>
      </c>
      <c r="G303" s="68" t="s">
        <v>6</v>
      </c>
      <c r="H303" s="45"/>
      <c r="I303" s="2"/>
      <c r="J303" s="2"/>
      <c r="K303" s="2"/>
      <c r="L303" s="2"/>
      <c r="M303" s="2"/>
      <c r="N303" s="2"/>
      <c r="O303" s="2"/>
      <c r="P303" s="13">
        <f>VLOOKUP(D303,'Demandas Projetos'!$A:$W,22,FALSE)</f>
        <v>0</v>
      </c>
      <c r="Q303" s="13">
        <f t="shared" si="9"/>
        <v>300</v>
      </c>
      <c r="R303" s="2"/>
      <c r="S303" s="2"/>
      <c r="T303" s="2"/>
      <c r="U303" s="2"/>
      <c r="V303" s="2"/>
    </row>
    <row r="304" spans="1:22" ht="80.099999999999994" customHeight="1" x14ac:dyDescent="0.2">
      <c r="A304" s="12">
        <f>VLOOKUP('Pontuação - Priorização'!D304,'Demandas Projetos'!$A$6:$E$397,2,FALSE)</f>
        <v>116</v>
      </c>
      <c r="B304" s="45">
        <f t="shared" si="8"/>
        <v>301</v>
      </c>
      <c r="C304" s="46" t="str">
        <f>CONCATENATE(VLOOKUP(D304,'Demandas Projetos'!$A:$C,3,FALSE)," - ",VLOOKUP(D304,'Demandas Projetos'!$A:$D,4,FALSE))</f>
        <v xml:space="preserve"> - </v>
      </c>
      <c r="D304" s="47">
        <f>IFERROR(LARGE('Demandas Projetos'!$W:$W,Q304),"")</f>
        <v>1.2099999999999999E-13</v>
      </c>
      <c r="E304" s="48">
        <f>IFERROR(VLOOKUP($A304,'Demandas Projetos'!$B:$W,7,FALSE),"")</f>
        <v>0</v>
      </c>
      <c r="F304" s="49">
        <f>IFERROR(VLOOKUP($A304,'Demandas Projetos'!$B:$W,8,FALSE),"")</f>
        <v>0</v>
      </c>
      <c r="G304" s="68" t="s">
        <v>6</v>
      </c>
      <c r="H304" s="45"/>
      <c r="I304" s="2"/>
      <c r="J304" s="2"/>
      <c r="K304" s="2"/>
      <c r="L304" s="2"/>
      <c r="M304" s="2"/>
      <c r="N304" s="2"/>
      <c r="O304" s="2"/>
      <c r="P304" s="13">
        <f>VLOOKUP(D304,'Demandas Projetos'!$A:$W,22,FALSE)</f>
        <v>0</v>
      </c>
      <c r="Q304" s="13">
        <f t="shared" si="9"/>
        <v>301</v>
      </c>
      <c r="R304" s="2"/>
      <c r="S304" s="2"/>
      <c r="T304" s="2"/>
      <c r="U304" s="2"/>
      <c r="V304" s="2"/>
    </row>
    <row r="305" spans="1:22" ht="80.099999999999994" customHeight="1" x14ac:dyDescent="0.2">
      <c r="A305" s="12">
        <f>VLOOKUP('Pontuação - Priorização'!D305,'Demandas Projetos'!$A$6:$E$397,2,FALSE)</f>
        <v>115</v>
      </c>
      <c r="B305" s="45">
        <f t="shared" si="8"/>
        <v>302</v>
      </c>
      <c r="C305" s="46" t="str">
        <f>CONCATENATE(VLOOKUP(D305,'Demandas Projetos'!$A:$C,3,FALSE)," - ",VLOOKUP(D305,'Demandas Projetos'!$A:$D,4,FALSE))</f>
        <v xml:space="preserve"> - </v>
      </c>
      <c r="D305" s="47">
        <f>IFERROR(LARGE('Demandas Projetos'!$W:$W,Q305),"")</f>
        <v>1.1999999999999999E-13</v>
      </c>
      <c r="E305" s="48">
        <f>IFERROR(VLOOKUP($A305,'Demandas Projetos'!$B:$W,7,FALSE),"")</f>
        <v>0</v>
      </c>
      <c r="F305" s="49">
        <f>IFERROR(VLOOKUP($A305,'Demandas Projetos'!$B:$W,8,FALSE),"")</f>
        <v>0</v>
      </c>
      <c r="G305" s="68" t="s">
        <v>6</v>
      </c>
      <c r="H305" s="45"/>
      <c r="I305" s="2"/>
      <c r="J305" s="2"/>
      <c r="K305" s="2"/>
      <c r="L305" s="2"/>
      <c r="M305" s="2"/>
      <c r="N305" s="2"/>
      <c r="O305" s="2"/>
      <c r="P305" s="13">
        <f>VLOOKUP(D305,'Demandas Projetos'!$A:$W,22,FALSE)</f>
        <v>0</v>
      </c>
      <c r="Q305" s="13">
        <f t="shared" si="9"/>
        <v>302</v>
      </c>
      <c r="R305" s="2"/>
      <c r="S305" s="2"/>
      <c r="T305" s="2"/>
      <c r="U305" s="2"/>
      <c r="V305" s="2"/>
    </row>
    <row r="306" spans="1:22" ht="80.099999999999994" customHeight="1" x14ac:dyDescent="0.2">
      <c r="A306" s="12">
        <f>VLOOKUP('Pontuação - Priorização'!D306,'Demandas Projetos'!$A$6:$E$397,2,FALSE)</f>
        <v>114</v>
      </c>
      <c r="B306" s="45">
        <f t="shared" si="8"/>
        <v>303</v>
      </c>
      <c r="C306" s="46" t="str">
        <f>CONCATENATE(VLOOKUP(D306,'Demandas Projetos'!$A:$C,3,FALSE)," - ",VLOOKUP(D306,'Demandas Projetos'!$A:$D,4,FALSE))</f>
        <v xml:space="preserve"> - </v>
      </c>
      <c r="D306" s="47">
        <f>IFERROR(LARGE('Demandas Projetos'!$W:$W,Q306),"")</f>
        <v>1.19E-13</v>
      </c>
      <c r="E306" s="48">
        <f>IFERROR(VLOOKUP($A306,'Demandas Projetos'!$B:$W,7,FALSE),"")</f>
        <v>0</v>
      </c>
      <c r="F306" s="49">
        <f>IFERROR(VLOOKUP($A306,'Demandas Projetos'!$B:$W,8,FALSE),"")</f>
        <v>0</v>
      </c>
      <c r="G306" s="68" t="s">
        <v>6</v>
      </c>
      <c r="H306" s="45"/>
      <c r="I306" s="2"/>
      <c r="J306" s="2"/>
      <c r="K306" s="2"/>
      <c r="L306" s="2"/>
      <c r="M306" s="2"/>
      <c r="N306" s="2"/>
      <c r="O306" s="2"/>
      <c r="P306" s="13">
        <f>VLOOKUP(D306,'Demandas Projetos'!$A:$W,22,FALSE)</f>
        <v>0</v>
      </c>
      <c r="Q306" s="13">
        <f t="shared" si="9"/>
        <v>303</v>
      </c>
      <c r="R306" s="2"/>
      <c r="S306" s="2"/>
      <c r="T306" s="2"/>
      <c r="U306" s="2"/>
      <c r="V306" s="2"/>
    </row>
    <row r="307" spans="1:22" ht="80.099999999999994" customHeight="1" x14ac:dyDescent="0.2">
      <c r="A307" s="12">
        <f>VLOOKUP('Pontuação - Priorização'!D307,'Demandas Projetos'!$A$6:$E$397,2,FALSE)</f>
        <v>113</v>
      </c>
      <c r="B307" s="45">
        <f t="shared" si="8"/>
        <v>304</v>
      </c>
      <c r="C307" s="46" t="str">
        <f>CONCATENATE(VLOOKUP(D307,'Demandas Projetos'!$A:$C,3,FALSE)," - ",VLOOKUP(D307,'Demandas Projetos'!$A:$D,4,FALSE))</f>
        <v xml:space="preserve"> - </v>
      </c>
      <c r="D307" s="47">
        <f>IFERROR(LARGE('Demandas Projetos'!$W:$W,Q307),"")</f>
        <v>1.18E-13</v>
      </c>
      <c r="E307" s="48">
        <f>IFERROR(VLOOKUP($A307,'Demandas Projetos'!$B:$W,7,FALSE),"")</f>
        <v>0</v>
      </c>
      <c r="F307" s="49">
        <f>IFERROR(VLOOKUP($A307,'Demandas Projetos'!$B:$W,8,FALSE),"")</f>
        <v>0</v>
      </c>
      <c r="G307" s="68" t="s">
        <v>6</v>
      </c>
      <c r="H307" s="45"/>
      <c r="I307" s="2"/>
      <c r="J307" s="2"/>
      <c r="K307" s="2"/>
      <c r="L307" s="2"/>
      <c r="M307" s="2"/>
      <c r="N307" s="2"/>
      <c r="O307" s="2"/>
      <c r="P307" s="13">
        <f>VLOOKUP(D307,'Demandas Projetos'!$A:$W,22,FALSE)</f>
        <v>0</v>
      </c>
      <c r="Q307" s="13">
        <f t="shared" si="9"/>
        <v>304</v>
      </c>
      <c r="R307" s="2"/>
      <c r="S307" s="2"/>
      <c r="T307" s="2"/>
      <c r="U307" s="2"/>
      <c r="V307" s="2"/>
    </row>
    <row r="308" spans="1:22" ht="80.099999999999994" customHeight="1" x14ac:dyDescent="0.2">
      <c r="A308" s="12">
        <f>VLOOKUP('Pontuação - Priorização'!D308,'Demandas Projetos'!$A$6:$E$397,2,FALSE)</f>
        <v>112</v>
      </c>
      <c r="B308" s="45">
        <f t="shared" si="8"/>
        <v>305</v>
      </c>
      <c r="C308" s="46" t="str">
        <f>CONCATENATE(VLOOKUP(D308,'Demandas Projetos'!$A:$C,3,FALSE)," - ",VLOOKUP(D308,'Demandas Projetos'!$A:$D,4,FALSE))</f>
        <v xml:space="preserve"> - </v>
      </c>
      <c r="D308" s="47">
        <f>IFERROR(LARGE('Demandas Projetos'!$W:$W,Q308),"")</f>
        <v>1.1700000000000001E-13</v>
      </c>
      <c r="E308" s="48">
        <f>IFERROR(VLOOKUP($A308,'Demandas Projetos'!$B:$W,7,FALSE),"")</f>
        <v>0</v>
      </c>
      <c r="F308" s="49">
        <f>IFERROR(VLOOKUP($A308,'Demandas Projetos'!$B:$W,8,FALSE),"")</f>
        <v>0</v>
      </c>
      <c r="G308" s="68" t="s">
        <v>6</v>
      </c>
      <c r="H308" s="45"/>
      <c r="I308" s="2"/>
      <c r="J308" s="2"/>
      <c r="K308" s="2"/>
      <c r="L308" s="2"/>
      <c r="M308" s="2"/>
      <c r="N308" s="2"/>
      <c r="O308" s="2"/>
      <c r="P308" s="13">
        <f>VLOOKUP(D308,'Demandas Projetos'!$A:$W,22,FALSE)</f>
        <v>0</v>
      </c>
      <c r="Q308" s="13">
        <f t="shared" si="9"/>
        <v>305</v>
      </c>
      <c r="R308" s="2"/>
      <c r="S308" s="2"/>
      <c r="T308" s="2"/>
      <c r="U308" s="2"/>
      <c r="V308" s="2"/>
    </row>
    <row r="309" spans="1:22" ht="80.099999999999994" customHeight="1" x14ac:dyDescent="0.2">
      <c r="A309" s="12">
        <f>VLOOKUP('Pontuação - Priorização'!D309,'Demandas Projetos'!$A$6:$E$397,2,FALSE)</f>
        <v>111</v>
      </c>
      <c r="B309" s="45">
        <f t="shared" si="8"/>
        <v>306</v>
      </c>
      <c r="C309" s="46" t="str">
        <f>CONCATENATE(VLOOKUP(D309,'Demandas Projetos'!$A:$C,3,FALSE)," - ",VLOOKUP(D309,'Demandas Projetos'!$A:$D,4,FALSE))</f>
        <v xml:space="preserve"> - </v>
      </c>
      <c r="D309" s="47">
        <f>IFERROR(LARGE('Demandas Projetos'!$W:$W,Q309),"")</f>
        <v>1.1600000000000001E-13</v>
      </c>
      <c r="E309" s="48">
        <f>IFERROR(VLOOKUP($A309,'Demandas Projetos'!$B:$W,7,FALSE),"")</f>
        <v>0</v>
      </c>
      <c r="F309" s="49">
        <f>IFERROR(VLOOKUP($A309,'Demandas Projetos'!$B:$W,8,FALSE),"")</f>
        <v>0</v>
      </c>
      <c r="G309" s="68" t="s">
        <v>6</v>
      </c>
      <c r="H309" s="45"/>
      <c r="I309" s="2"/>
      <c r="J309" s="2"/>
      <c r="K309" s="2"/>
      <c r="L309" s="2"/>
      <c r="M309" s="2"/>
      <c r="N309" s="2"/>
      <c r="O309" s="2"/>
      <c r="P309" s="13">
        <f>VLOOKUP(D309,'Demandas Projetos'!$A:$W,22,FALSE)</f>
        <v>0</v>
      </c>
      <c r="Q309" s="13">
        <f t="shared" si="9"/>
        <v>306</v>
      </c>
      <c r="R309" s="2"/>
      <c r="S309" s="2"/>
      <c r="T309" s="2"/>
      <c r="U309" s="2"/>
      <c r="V309" s="2"/>
    </row>
    <row r="310" spans="1:22" ht="80.099999999999994" customHeight="1" x14ac:dyDescent="0.2">
      <c r="A310" s="12">
        <f>VLOOKUP('Pontuação - Priorização'!D310,'Demandas Projetos'!$A$6:$E$397,2,FALSE)</f>
        <v>110</v>
      </c>
      <c r="B310" s="45">
        <f t="shared" si="8"/>
        <v>307</v>
      </c>
      <c r="C310" s="46" t="str">
        <f>CONCATENATE(VLOOKUP(D310,'Demandas Projetos'!$A:$C,3,FALSE)," - ",VLOOKUP(D310,'Demandas Projetos'!$A:$D,4,FALSE))</f>
        <v xml:space="preserve"> - </v>
      </c>
      <c r="D310" s="47">
        <f>IFERROR(LARGE('Demandas Projetos'!$W:$W,Q310),"")</f>
        <v>1.1499999999999999E-13</v>
      </c>
      <c r="E310" s="48">
        <f>IFERROR(VLOOKUP($A310,'Demandas Projetos'!$B:$W,7,FALSE),"")</f>
        <v>0</v>
      </c>
      <c r="F310" s="49">
        <f>IFERROR(VLOOKUP($A310,'Demandas Projetos'!$B:$W,8,FALSE),"")</f>
        <v>0</v>
      </c>
      <c r="G310" s="68" t="s">
        <v>6</v>
      </c>
      <c r="H310" s="45"/>
      <c r="I310" s="2"/>
      <c r="J310" s="2"/>
      <c r="K310" s="2"/>
      <c r="L310" s="2"/>
      <c r="M310" s="2"/>
      <c r="N310" s="2"/>
      <c r="O310" s="2"/>
      <c r="P310" s="13">
        <f>VLOOKUP(D310,'Demandas Projetos'!$A:$W,22,FALSE)</f>
        <v>0</v>
      </c>
      <c r="Q310" s="13">
        <f t="shared" si="9"/>
        <v>307</v>
      </c>
      <c r="R310" s="2"/>
      <c r="S310" s="2"/>
      <c r="T310" s="2"/>
      <c r="U310" s="2"/>
      <c r="V310" s="2"/>
    </row>
    <row r="311" spans="1:22" ht="80.099999999999994" customHeight="1" x14ac:dyDescent="0.2">
      <c r="A311" s="12">
        <f>VLOOKUP('Pontuação - Priorização'!D311,'Demandas Projetos'!$A$6:$E$397,2,FALSE)</f>
        <v>109</v>
      </c>
      <c r="B311" s="45">
        <f t="shared" si="8"/>
        <v>308</v>
      </c>
      <c r="C311" s="46" t="str">
        <f>CONCATENATE(VLOOKUP(D311,'Demandas Projetos'!$A:$C,3,FALSE)," - ",VLOOKUP(D311,'Demandas Projetos'!$A:$D,4,FALSE))</f>
        <v xml:space="preserve"> - </v>
      </c>
      <c r="D311" s="47">
        <f>IFERROR(LARGE('Demandas Projetos'!$W:$W,Q311),"")</f>
        <v>1.1399999999999999E-13</v>
      </c>
      <c r="E311" s="48">
        <f>IFERROR(VLOOKUP($A311,'Demandas Projetos'!$B:$W,7,FALSE),"")</f>
        <v>0</v>
      </c>
      <c r="F311" s="49">
        <f>IFERROR(VLOOKUP($A311,'Demandas Projetos'!$B:$W,8,FALSE),"")</f>
        <v>0</v>
      </c>
      <c r="G311" s="68" t="s">
        <v>6</v>
      </c>
      <c r="H311" s="45"/>
      <c r="I311" s="2"/>
      <c r="J311" s="2"/>
      <c r="K311" s="2"/>
      <c r="L311" s="2"/>
      <c r="M311" s="2"/>
      <c r="N311" s="2"/>
      <c r="O311" s="2"/>
      <c r="P311" s="13">
        <f>VLOOKUP(D311,'Demandas Projetos'!$A:$W,22,FALSE)</f>
        <v>0</v>
      </c>
      <c r="Q311" s="13">
        <f t="shared" si="9"/>
        <v>308</v>
      </c>
      <c r="R311" s="2"/>
      <c r="S311" s="2"/>
      <c r="T311" s="2"/>
      <c r="U311" s="2"/>
      <c r="V311" s="2"/>
    </row>
    <row r="312" spans="1:22" ht="80.099999999999994" customHeight="1" x14ac:dyDescent="0.2">
      <c r="A312" s="12">
        <f>VLOOKUP('Pontuação - Priorização'!D312,'Demandas Projetos'!$A$6:$E$397,2,FALSE)</f>
        <v>108</v>
      </c>
      <c r="B312" s="45">
        <f t="shared" si="8"/>
        <v>309</v>
      </c>
      <c r="C312" s="46" t="str">
        <f>CONCATENATE(VLOOKUP(D312,'Demandas Projetos'!$A:$C,3,FALSE)," - ",VLOOKUP(D312,'Demandas Projetos'!$A:$D,4,FALSE))</f>
        <v xml:space="preserve"> - </v>
      </c>
      <c r="D312" s="47">
        <f>IFERROR(LARGE('Demandas Projetos'!$W:$W,Q312),"")</f>
        <v>1.13E-13</v>
      </c>
      <c r="E312" s="48">
        <f>IFERROR(VLOOKUP($A312,'Demandas Projetos'!$B:$W,7,FALSE),"")</f>
        <v>0</v>
      </c>
      <c r="F312" s="49">
        <f>IFERROR(VLOOKUP($A312,'Demandas Projetos'!$B:$W,8,FALSE),"")</f>
        <v>0</v>
      </c>
      <c r="G312" s="68" t="s">
        <v>6</v>
      </c>
      <c r="H312" s="45"/>
      <c r="I312" s="2"/>
      <c r="J312" s="2"/>
      <c r="K312" s="2"/>
      <c r="L312" s="2"/>
      <c r="M312" s="2"/>
      <c r="N312" s="2"/>
      <c r="O312" s="2"/>
      <c r="P312" s="13">
        <f>VLOOKUP(D312,'Demandas Projetos'!$A:$W,22,FALSE)</f>
        <v>0</v>
      </c>
      <c r="Q312" s="13">
        <f t="shared" si="9"/>
        <v>309</v>
      </c>
      <c r="R312" s="2"/>
      <c r="S312" s="2"/>
      <c r="T312" s="2"/>
      <c r="U312" s="2"/>
      <c r="V312" s="2"/>
    </row>
    <row r="313" spans="1:22" ht="80.099999999999994" customHeight="1" x14ac:dyDescent="0.2">
      <c r="A313" s="12">
        <f>VLOOKUP('Pontuação - Priorização'!D313,'Demandas Projetos'!$A$6:$E$397,2,FALSE)</f>
        <v>107</v>
      </c>
      <c r="B313" s="45">
        <f t="shared" si="8"/>
        <v>310</v>
      </c>
      <c r="C313" s="46" t="str">
        <f>CONCATENATE(VLOOKUP(D313,'Demandas Projetos'!$A:$C,3,FALSE)," - ",VLOOKUP(D313,'Demandas Projetos'!$A:$D,4,FALSE))</f>
        <v xml:space="preserve"> - </v>
      </c>
      <c r="D313" s="47">
        <f>IFERROR(LARGE('Demandas Projetos'!$W:$W,Q313),"")</f>
        <v>1.12E-13</v>
      </c>
      <c r="E313" s="48">
        <f>IFERROR(VLOOKUP($A313,'Demandas Projetos'!$B:$W,7,FALSE),"")</f>
        <v>0</v>
      </c>
      <c r="F313" s="49">
        <f>IFERROR(VLOOKUP($A313,'Demandas Projetos'!$B:$W,8,FALSE),"")</f>
        <v>0</v>
      </c>
      <c r="G313" s="68" t="s">
        <v>6</v>
      </c>
      <c r="H313" s="45"/>
      <c r="I313" s="2"/>
      <c r="J313" s="2"/>
      <c r="K313" s="2"/>
      <c r="L313" s="2"/>
      <c r="M313" s="2"/>
      <c r="N313" s="2"/>
      <c r="O313" s="2"/>
      <c r="P313" s="13">
        <f>VLOOKUP(D313,'Demandas Projetos'!$A:$W,22,FALSE)</f>
        <v>0</v>
      </c>
      <c r="Q313" s="13">
        <f t="shared" si="9"/>
        <v>310</v>
      </c>
      <c r="R313" s="2"/>
      <c r="S313" s="2"/>
      <c r="T313" s="2"/>
      <c r="U313" s="2"/>
      <c r="V313" s="2"/>
    </row>
    <row r="314" spans="1:22" ht="80.099999999999994" customHeight="1" x14ac:dyDescent="0.2">
      <c r="A314" s="12">
        <f>VLOOKUP('Pontuação - Priorização'!D314,'Demandas Projetos'!$A$6:$E$397,2,FALSE)</f>
        <v>106</v>
      </c>
      <c r="B314" s="45">
        <f t="shared" si="8"/>
        <v>311</v>
      </c>
      <c r="C314" s="46" t="str">
        <f>CONCATENATE(VLOOKUP(D314,'Demandas Projetos'!$A:$C,3,FALSE)," - ",VLOOKUP(D314,'Demandas Projetos'!$A:$D,4,FALSE))</f>
        <v xml:space="preserve"> - </v>
      </c>
      <c r="D314" s="47">
        <f>IFERROR(LARGE('Demandas Projetos'!$W:$W,Q314),"")</f>
        <v>1.1099999999999999E-13</v>
      </c>
      <c r="E314" s="48">
        <f>IFERROR(VLOOKUP($A314,'Demandas Projetos'!$B:$W,7,FALSE),"")</f>
        <v>0</v>
      </c>
      <c r="F314" s="49">
        <f>IFERROR(VLOOKUP($A314,'Demandas Projetos'!$B:$W,8,FALSE),"")</f>
        <v>0</v>
      </c>
      <c r="G314" s="68" t="s">
        <v>6</v>
      </c>
      <c r="H314" s="45"/>
      <c r="I314" s="2"/>
      <c r="J314" s="2"/>
      <c r="K314" s="2"/>
      <c r="L314" s="2"/>
      <c r="M314" s="2"/>
      <c r="N314" s="2"/>
      <c r="O314" s="2"/>
      <c r="P314" s="13">
        <f>VLOOKUP(D314,'Demandas Projetos'!$A:$W,22,FALSE)</f>
        <v>0</v>
      </c>
      <c r="Q314" s="13">
        <f t="shared" si="9"/>
        <v>311</v>
      </c>
      <c r="R314" s="2"/>
      <c r="S314" s="2"/>
      <c r="T314" s="2"/>
      <c r="U314" s="2"/>
      <c r="V314" s="2"/>
    </row>
    <row r="315" spans="1:22" ht="80.099999999999994" customHeight="1" x14ac:dyDescent="0.2">
      <c r="A315" s="12">
        <f>VLOOKUP('Pontuação - Priorização'!D315,'Demandas Projetos'!$A$6:$E$397,2,FALSE)</f>
        <v>105</v>
      </c>
      <c r="B315" s="45">
        <f t="shared" si="8"/>
        <v>312</v>
      </c>
      <c r="C315" s="46" t="str">
        <f>CONCATENATE(VLOOKUP(D315,'Demandas Projetos'!$A:$C,3,FALSE)," - ",VLOOKUP(D315,'Demandas Projetos'!$A:$D,4,FALSE))</f>
        <v xml:space="preserve"> - </v>
      </c>
      <c r="D315" s="47">
        <f>IFERROR(LARGE('Demandas Projetos'!$W:$W,Q315),"")</f>
        <v>1.1E-13</v>
      </c>
      <c r="E315" s="48">
        <f>IFERROR(VLOOKUP($A315,'Demandas Projetos'!$B:$W,7,FALSE),"")</f>
        <v>0</v>
      </c>
      <c r="F315" s="49">
        <f>IFERROR(VLOOKUP($A315,'Demandas Projetos'!$B:$W,8,FALSE),"")</f>
        <v>0</v>
      </c>
      <c r="G315" s="68" t="s">
        <v>6</v>
      </c>
      <c r="H315" s="45"/>
      <c r="I315" s="2"/>
      <c r="J315" s="2"/>
      <c r="K315" s="2"/>
      <c r="L315" s="2"/>
      <c r="M315" s="2"/>
      <c r="N315" s="2"/>
      <c r="O315" s="2"/>
      <c r="P315" s="13">
        <f>VLOOKUP(D315,'Demandas Projetos'!$A:$W,22,FALSE)</f>
        <v>0</v>
      </c>
      <c r="Q315" s="13">
        <f t="shared" si="9"/>
        <v>312</v>
      </c>
      <c r="R315" s="2"/>
      <c r="S315" s="2"/>
      <c r="T315" s="2"/>
      <c r="U315" s="2"/>
      <c r="V315" s="2"/>
    </row>
    <row r="316" spans="1:22" ht="80.099999999999994" customHeight="1" x14ac:dyDescent="0.2">
      <c r="A316" s="12">
        <f>VLOOKUP('Pontuação - Priorização'!D316,'Demandas Projetos'!$A$6:$E$397,2,FALSE)</f>
        <v>104</v>
      </c>
      <c r="B316" s="45">
        <f t="shared" si="8"/>
        <v>313</v>
      </c>
      <c r="C316" s="46" t="str">
        <f>CONCATENATE(VLOOKUP(D316,'Demandas Projetos'!$A:$C,3,FALSE)," - ",VLOOKUP(D316,'Demandas Projetos'!$A:$D,4,FALSE))</f>
        <v xml:space="preserve"> - </v>
      </c>
      <c r="D316" s="47">
        <f>IFERROR(LARGE('Demandas Projetos'!$W:$W,Q316),"")</f>
        <v>1.09E-13</v>
      </c>
      <c r="E316" s="48">
        <f>IFERROR(VLOOKUP($A316,'Demandas Projetos'!$B:$W,7,FALSE),"")</f>
        <v>0</v>
      </c>
      <c r="F316" s="49">
        <f>IFERROR(VLOOKUP($A316,'Demandas Projetos'!$B:$W,8,FALSE),"")</f>
        <v>0</v>
      </c>
      <c r="G316" s="68" t="s">
        <v>6</v>
      </c>
      <c r="H316" s="45"/>
      <c r="I316" s="2"/>
      <c r="J316" s="2"/>
      <c r="K316" s="2"/>
      <c r="L316" s="2"/>
      <c r="M316" s="2"/>
      <c r="N316" s="2"/>
      <c r="O316" s="2"/>
      <c r="P316" s="13">
        <f>VLOOKUP(D316,'Demandas Projetos'!$A:$W,22,FALSE)</f>
        <v>0</v>
      </c>
      <c r="Q316" s="13">
        <f t="shared" si="9"/>
        <v>313</v>
      </c>
      <c r="R316" s="2"/>
      <c r="S316" s="2"/>
      <c r="T316" s="2"/>
      <c r="U316" s="2"/>
      <c r="V316" s="2"/>
    </row>
    <row r="317" spans="1:22" ht="80.099999999999994" customHeight="1" x14ac:dyDescent="0.2">
      <c r="A317" s="12">
        <f>VLOOKUP('Pontuação - Priorização'!D317,'Demandas Projetos'!$A$6:$E$397,2,FALSE)</f>
        <v>103</v>
      </c>
      <c r="B317" s="45">
        <f t="shared" si="8"/>
        <v>314</v>
      </c>
      <c r="C317" s="46" t="str">
        <f>CONCATENATE(VLOOKUP(D317,'Demandas Projetos'!$A:$C,3,FALSE)," - ",VLOOKUP(D317,'Demandas Projetos'!$A:$D,4,FALSE))</f>
        <v xml:space="preserve"> - </v>
      </c>
      <c r="D317" s="47">
        <f>IFERROR(LARGE('Demandas Projetos'!$W:$W,Q317),"")</f>
        <v>1.0799999999999999E-13</v>
      </c>
      <c r="E317" s="48">
        <f>IFERROR(VLOOKUP($A317,'Demandas Projetos'!$B:$W,7,FALSE),"")</f>
        <v>0</v>
      </c>
      <c r="F317" s="49">
        <f>IFERROR(VLOOKUP($A317,'Demandas Projetos'!$B:$W,8,FALSE),"")</f>
        <v>0</v>
      </c>
      <c r="G317" s="68" t="s">
        <v>6</v>
      </c>
      <c r="H317" s="45"/>
      <c r="I317" s="2"/>
      <c r="J317" s="2"/>
      <c r="K317" s="2"/>
      <c r="L317" s="2"/>
      <c r="M317" s="2"/>
      <c r="N317" s="2"/>
      <c r="O317" s="2"/>
      <c r="P317" s="13">
        <f>VLOOKUP(D317,'Demandas Projetos'!$A:$W,22,FALSE)</f>
        <v>0</v>
      </c>
      <c r="Q317" s="13">
        <f t="shared" si="9"/>
        <v>314</v>
      </c>
      <c r="R317" s="2"/>
      <c r="S317" s="2"/>
      <c r="T317" s="2"/>
      <c r="U317" s="2"/>
      <c r="V317" s="2"/>
    </row>
    <row r="318" spans="1:22" ht="80.099999999999994" customHeight="1" x14ac:dyDescent="0.2">
      <c r="A318" s="12">
        <f>VLOOKUP('Pontuação - Priorização'!D318,'Demandas Projetos'!$A$6:$E$397,2,FALSE)</f>
        <v>102</v>
      </c>
      <c r="B318" s="45">
        <f t="shared" si="8"/>
        <v>315</v>
      </c>
      <c r="C318" s="46" t="str">
        <f>CONCATENATE(VLOOKUP(D318,'Demandas Projetos'!$A:$C,3,FALSE)," - ",VLOOKUP(D318,'Demandas Projetos'!$A:$D,4,FALSE))</f>
        <v xml:space="preserve"> - </v>
      </c>
      <c r="D318" s="47">
        <f>IFERROR(LARGE('Demandas Projetos'!$W:$W,Q318),"")</f>
        <v>1.07E-13</v>
      </c>
      <c r="E318" s="48">
        <f>IFERROR(VLOOKUP($A318,'Demandas Projetos'!$B:$W,7,FALSE),"")</f>
        <v>0</v>
      </c>
      <c r="F318" s="49">
        <f>IFERROR(VLOOKUP($A318,'Demandas Projetos'!$B:$W,8,FALSE),"")</f>
        <v>0</v>
      </c>
      <c r="G318" s="68" t="s">
        <v>6</v>
      </c>
      <c r="H318" s="45"/>
      <c r="I318" s="2"/>
      <c r="J318" s="2"/>
      <c r="K318" s="2"/>
      <c r="L318" s="2"/>
      <c r="M318" s="2"/>
      <c r="N318" s="2"/>
      <c r="O318" s="2"/>
      <c r="P318" s="13">
        <f>VLOOKUP(D318,'Demandas Projetos'!$A:$W,22,FALSE)</f>
        <v>0</v>
      </c>
      <c r="Q318" s="13">
        <f t="shared" si="9"/>
        <v>315</v>
      </c>
      <c r="R318" s="2"/>
      <c r="S318" s="2"/>
      <c r="T318" s="2"/>
      <c r="U318" s="2"/>
      <c r="V318" s="2"/>
    </row>
    <row r="319" spans="1:22" ht="80.099999999999994" customHeight="1" x14ac:dyDescent="0.2">
      <c r="A319" s="12">
        <f>VLOOKUP('Pontuação - Priorização'!D319,'Demandas Projetos'!$A$6:$E$397,2,FALSE)</f>
        <v>101</v>
      </c>
      <c r="B319" s="45">
        <f t="shared" si="8"/>
        <v>316</v>
      </c>
      <c r="C319" s="46" t="str">
        <f>CONCATENATE(VLOOKUP(D319,'Demandas Projetos'!$A:$C,3,FALSE)," - ",VLOOKUP(D319,'Demandas Projetos'!$A:$D,4,FALSE))</f>
        <v xml:space="preserve"> - </v>
      </c>
      <c r="D319" s="47">
        <f>IFERROR(LARGE('Demandas Projetos'!$W:$W,Q319),"")</f>
        <v>1.06E-13</v>
      </c>
      <c r="E319" s="48">
        <f>IFERROR(VLOOKUP($A319,'Demandas Projetos'!$B:$W,7,FALSE),"")</f>
        <v>0</v>
      </c>
      <c r="F319" s="49">
        <f>IFERROR(VLOOKUP($A319,'Demandas Projetos'!$B:$W,8,FALSE),"")</f>
        <v>0</v>
      </c>
      <c r="G319" s="68" t="s">
        <v>6</v>
      </c>
      <c r="H319" s="45"/>
      <c r="I319" s="2"/>
      <c r="J319" s="2"/>
      <c r="K319" s="2"/>
      <c r="L319" s="2"/>
      <c r="M319" s="2"/>
      <c r="N319" s="2"/>
      <c r="O319" s="2"/>
      <c r="P319" s="13">
        <f>VLOOKUP(D319,'Demandas Projetos'!$A:$W,22,FALSE)</f>
        <v>0</v>
      </c>
      <c r="Q319" s="13">
        <f t="shared" si="9"/>
        <v>316</v>
      </c>
      <c r="R319" s="2"/>
      <c r="S319" s="2"/>
      <c r="T319" s="2"/>
      <c r="U319" s="2"/>
      <c r="V319" s="2"/>
    </row>
    <row r="320" spans="1:22" ht="80.099999999999994" customHeight="1" x14ac:dyDescent="0.2">
      <c r="A320" s="12">
        <f>VLOOKUP('Pontuação - Priorização'!D320,'Demandas Projetos'!$A$6:$E$397,2,FALSE)</f>
        <v>100</v>
      </c>
      <c r="B320" s="45">
        <f t="shared" si="8"/>
        <v>317</v>
      </c>
      <c r="C320" s="46" t="str">
        <f>CONCATENATE(VLOOKUP(D320,'Demandas Projetos'!$A:$C,3,FALSE)," - ",VLOOKUP(D320,'Demandas Projetos'!$A:$D,4,FALSE))</f>
        <v xml:space="preserve"> - </v>
      </c>
      <c r="D320" s="47">
        <f>IFERROR(LARGE('Demandas Projetos'!$W:$W,Q320),"")</f>
        <v>1.0499999999999999E-13</v>
      </c>
      <c r="E320" s="48">
        <f>IFERROR(VLOOKUP($A320,'Demandas Projetos'!$B:$W,7,FALSE),"")</f>
        <v>0</v>
      </c>
      <c r="F320" s="49">
        <f>IFERROR(VLOOKUP($A320,'Demandas Projetos'!$B:$W,8,FALSE),"")</f>
        <v>0</v>
      </c>
      <c r="G320" s="68" t="s">
        <v>6</v>
      </c>
      <c r="H320" s="45"/>
      <c r="I320" s="2"/>
      <c r="J320" s="2"/>
      <c r="K320" s="2"/>
      <c r="L320" s="2"/>
      <c r="M320" s="2"/>
      <c r="N320" s="2"/>
      <c r="O320" s="2"/>
      <c r="P320" s="13">
        <f>VLOOKUP(D320,'Demandas Projetos'!$A:$W,22,FALSE)</f>
        <v>0</v>
      </c>
      <c r="Q320" s="13">
        <f t="shared" si="9"/>
        <v>317</v>
      </c>
      <c r="R320" s="2"/>
      <c r="S320" s="2"/>
      <c r="T320" s="2"/>
      <c r="U320" s="2"/>
      <c r="V320" s="2"/>
    </row>
    <row r="321" spans="1:22" ht="80.099999999999994" customHeight="1" x14ac:dyDescent="0.2">
      <c r="A321" s="12">
        <f>VLOOKUP('Pontuação - Priorização'!D321,'Demandas Projetos'!$A$6:$E$397,2,FALSE)</f>
        <v>99</v>
      </c>
      <c r="B321" s="45">
        <f t="shared" si="8"/>
        <v>318</v>
      </c>
      <c r="C321" s="46" t="str">
        <f>CONCATENATE(VLOOKUP(D321,'Demandas Projetos'!$A:$C,3,FALSE)," - ",VLOOKUP(D321,'Demandas Projetos'!$A:$D,4,FALSE))</f>
        <v xml:space="preserve"> - </v>
      </c>
      <c r="D321" s="47">
        <f>IFERROR(LARGE('Demandas Projetos'!$W:$W,Q321),"")</f>
        <v>1.04E-13</v>
      </c>
      <c r="E321" s="48">
        <f>IFERROR(VLOOKUP($A321,'Demandas Projetos'!$B:$W,7,FALSE),"")</f>
        <v>0</v>
      </c>
      <c r="F321" s="49">
        <f>IFERROR(VLOOKUP($A321,'Demandas Projetos'!$B:$W,8,FALSE),"")</f>
        <v>0</v>
      </c>
      <c r="G321" s="68" t="s">
        <v>6</v>
      </c>
      <c r="H321" s="45"/>
      <c r="I321" s="2"/>
      <c r="J321" s="2"/>
      <c r="K321" s="2"/>
      <c r="L321" s="2"/>
      <c r="M321" s="2"/>
      <c r="N321" s="2"/>
      <c r="O321" s="2"/>
      <c r="P321" s="13">
        <f>VLOOKUP(D321,'Demandas Projetos'!$A:$W,22,FALSE)</f>
        <v>0</v>
      </c>
      <c r="Q321" s="13">
        <f t="shared" si="9"/>
        <v>318</v>
      </c>
      <c r="R321" s="2"/>
      <c r="S321" s="2"/>
      <c r="T321" s="2"/>
      <c r="U321" s="2"/>
      <c r="V321" s="2"/>
    </row>
    <row r="322" spans="1:22" ht="80.099999999999994" customHeight="1" x14ac:dyDescent="0.2">
      <c r="A322" s="12">
        <f>VLOOKUP('Pontuação - Priorização'!D322,'Demandas Projetos'!$A$6:$E$397,2,FALSE)</f>
        <v>98</v>
      </c>
      <c r="B322" s="45">
        <f t="shared" si="8"/>
        <v>319</v>
      </c>
      <c r="C322" s="46" t="str">
        <f>CONCATENATE(VLOOKUP(D322,'Demandas Projetos'!$A:$C,3,FALSE)," - ",VLOOKUP(D322,'Demandas Projetos'!$A:$D,4,FALSE))</f>
        <v xml:space="preserve"> - </v>
      </c>
      <c r="D322" s="47">
        <f>IFERROR(LARGE('Demandas Projetos'!$W:$W,Q322),"")</f>
        <v>1.03E-13</v>
      </c>
      <c r="E322" s="48">
        <f>IFERROR(VLOOKUP($A322,'Demandas Projetos'!$B:$W,7,FALSE),"")</f>
        <v>0</v>
      </c>
      <c r="F322" s="49">
        <f>IFERROR(VLOOKUP($A322,'Demandas Projetos'!$B:$W,8,FALSE),"")</f>
        <v>0</v>
      </c>
      <c r="G322" s="68" t="s">
        <v>6</v>
      </c>
      <c r="H322" s="45"/>
      <c r="I322" s="2"/>
      <c r="J322" s="2"/>
      <c r="K322" s="2"/>
      <c r="L322" s="2"/>
      <c r="M322" s="2"/>
      <c r="N322" s="2"/>
      <c r="O322" s="2"/>
      <c r="P322" s="13">
        <f>VLOOKUP(D322,'Demandas Projetos'!$A:$W,22,FALSE)</f>
        <v>0</v>
      </c>
      <c r="Q322" s="13">
        <f t="shared" si="9"/>
        <v>319</v>
      </c>
      <c r="R322" s="2"/>
      <c r="S322" s="2"/>
      <c r="T322" s="2"/>
      <c r="U322" s="2"/>
      <c r="V322" s="2"/>
    </row>
    <row r="323" spans="1:22" ht="80.099999999999994" customHeight="1" x14ac:dyDescent="0.2">
      <c r="A323" s="12">
        <f>VLOOKUP('Pontuação - Priorização'!D323,'Demandas Projetos'!$A$6:$E$397,2,FALSE)</f>
        <v>97</v>
      </c>
      <c r="B323" s="45">
        <f t="shared" si="8"/>
        <v>320</v>
      </c>
      <c r="C323" s="46" t="str">
        <f>CONCATENATE(VLOOKUP(D323,'Demandas Projetos'!$A:$C,3,FALSE)," - ",VLOOKUP(D323,'Demandas Projetos'!$A:$D,4,FALSE))</f>
        <v xml:space="preserve"> - </v>
      </c>
      <c r="D323" s="47">
        <f>IFERROR(LARGE('Demandas Projetos'!$W:$W,Q323),"")</f>
        <v>1.0199999999999999E-13</v>
      </c>
      <c r="E323" s="48">
        <f>IFERROR(VLOOKUP($A323,'Demandas Projetos'!$B:$W,7,FALSE),"")</f>
        <v>0</v>
      </c>
      <c r="F323" s="49">
        <f>IFERROR(VLOOKUP($A323,'Demandas Projetos'!$B:$W,8,FALSE),"")</f>
        <v>0</v>
      </c>
      <c r="G323" s="68" t="s">
        <v>6</v>
      </c>
      <c r="H323" s="45"/>
      <c r="I323" s="2"/>
      <c r="J323" s="2"/>
      <c r="K323" s="2"/>
      <c r="L323" s="2"/>
      <c r="M323" s="2"/>
      <c r="N323" s="2"/>
      <c r="O323" s="2"/>
      <c r="P323" s="13">
        <f>VLOOKUP(D323,'Demandas Projetos'!$A:$W,22,FALSE)</f>
        <v>0</v>
      </c>
      <c r="Q323" s="13">
        <f t="shared" si="9"/>
        <v>320</v>
      </c>
      <c r="R323" s="2"/>
      <c r="S323" s="2"/>
      <c r="T323" s="2"/>
      <c r="U323" s="2"/>
      <c r="V323" s="2"/>
    </row>
    <row r="324" spans="1:22" ht="80.099999999999994" customHeight="1" x14ac:dyDescent="0.2">
      <c r="A324" s="12">
        <f>VLOOKUP('Pontuação - Priorização'!D324,'Demandas Projetos'!$A$6:$E$397,2,FALSE)</f>
        <v>96</v>
      </c>
      <c r="B324" s="45">
        <f t="shared" ref="B324:B387" si="10">ROW(324:324)-3</f>
        <v>321</v>
      </c>
      <c r="C324" s="46" t="str">
        <f>CONCATENATE(VLOOKUP(D324,'Demandas Projetos'!$A:$C,3,FALSE)," - ",VLOOKUP(D324,'Demandas Projetos'!$A:$D,4,FALSE))</f>
        <v xml:space="preserve"> - </v>
      </c>
      <c r="D324" s="47">
        <f>IFERROR(LARGE('Demandas Projetos'!$W:$W,Q324),"")</f>
        <v>1.01E-13</v>
      </c>
      <c r="E324" s="48">
        <f>IFERROR(VLOOKUP($A324,'Demandas Projetos'!$B:$W,7,FALSE),"")</f>
        <v>0</v>
      </c>
      <c r="F324" s="49">
        <f>IFERROR(VLOOKUP($A324,'Demandas Projetos'!$B:$W,8,FALSE),"")</f>
        <v>0</v>
      </c>
      <c r="G324" s="68" t="s">
        <v>6</v>
      </c>
      <c r="H324" s="45"/>
      <c r="I324" s="2"/>
      <c r="J324" s="2"/>
      <c r="K324" s="2"/>
      <c r="L324" s="2"/>
      <c r="M324" s="2"/>
      <c r="N324" s="2"/>
      <c r="O324" s="2"/>
      <c r="P324" s="13">
        <f>VLOOKUP(D324,'Demandas Projetos'!$A:$W,22,FALSE)</f>
        <v>0</v>
      </c>
      <c r="Q324" s="13">
        <f t="shared" ref="Q324:Q387" si="11">ROW(324:324)-3</f>
        <v>321</v>
      </c>
      <c r="R324" s="2"/>
      <c r="S324" s="2"/>
      <c r="T324" s="2"/>
      <c r="U324" s="2"/>
      <c r="V324" s="2"/>
    </row>
    <row r="325" spans="1:22" ht="80.099999999999994" customHeight="1" x14ac:dyDescent="0.2">
      <c r="A325" s="12">
        <f>VLOOKUP('Pontuação - Priorização'!D325,'Demandas Projetos'!$A$6:$E$397,2,FALSE)</f>
        <v>95</v>
      </c>
      <c r="B325" s="45">
        <f t="shared" si="10"/>
        <v>322</v>
      </c>
      <c r="C325" s="46" t="str">
        <f>CONCATENATE(VLOOKUP(D325,'Demandas Projetos'!$A:$C,3,FALSE)," - ",VLOOKUP(D325,'Demandas Projetos'!$A:$D,4,FALSE))</f>
        <v xml:space="preserve"> - </v>
      </c>
      <c r="D325" s="47">
        <f>IFERROR(LARGE('Demandas Projetos'!$W:$W,Q325),"")</f>
        <v>1E-13</v>
      </c>
      <c r="E325" s="48">
        <f>IFERROR(VLOOKUP($A325,'Demandas Projetos'!$B:$W,7,FALSE),"")</f>
        <v>0</v>
      </c>
      <c r="F325" s="49">
        <f>IFERROR(VLOOKUP($A325,'Demandas Projetos'!$B:$W,8,FALSE),"")</f>
        <v>0</v>
      </c>
      <c r="G325" s="68" t="s">
        <v>6</v>
      </c>
      <c r="H325" s="45"/>
      <c r="I325" s="2"/>
      <c r="J325" s="2"/>
      <c r="K325" s="2"/>
      <c r="L325" s="2"/>
      <c r="M325" s="2"/>
      <c r="N325" s="2"/>
      <c r="O325" s="2"/>
      <c r="P325" s="13">
        <f>VLOOKUP(D325,'Demandas Projetos'!$A:$W,22,FALSE)</f>
        <v>0</v>
      </c>
      <c r="Q325" s="13">
        <f t="shared" si="11"/>
        <v>322</v>
      </c>
      <c r="R325" s="2"/>
      <c r="S325" s="2"/>
      <c r="T325" s="2"/>
      <c r="U325" s="2"/>
      <c r="V325" s="2"/>
    </row>
    <row r="326" spans="1:22" ht="80.099999999999994" customHeight="1" x14ac:dyDescent="0.2">
      <c r="A326" s="12">
        <f>VLOOKUP('Pontuação - Priorização'!D326,'Demandas Projetos'!$A$6:$E$397,2,FALSE)</f>
        <v>94</v>
      </c>
      <c r="B326" s="45">
        <f t="shared" si="10"/>
        <v>323</v>
      </c>
      <c r="C326" s="46" t="str">
        <f>CONCATENATE(VLOOKUP(D326,'Demandas Projetos'!$A:$C,3,FALSE)," - ",VLOOKUP(D326,'Demandas Projetos'!$A:$D,4,FALSE))</f>
        <v xml:space="preserve"> - </v>
      </c>
      <c r="D326" s="47">
        <f>IFERROR(LARGE('Demandas Projetos'!$W:$W,Q326),"")</f>
        <v>9.8999999999999995E-14</v>
      </c>
      <c r="E326" s="48">
        <f>IFERROR(VLOOKUP($A326,'Demandas Projetos'!$B:$W,7,FALSE),"")</f>
        <v>0</v>
      </c>
      <c r="F326" s="49">
        <f>IFERROR(VLOOKUP($A326,'Demandas Projetos'!$B:$W,8,FALSE),"")</f>
        <v>0</v>
      </c>
      <c r="G326" s="68" t="s">
        <v>6</v>
      </c>
      <c r="H326" s="45"/>
      <c r="I326" s="2"/>
      <c r="J326" s="2"/>
      <c r="K326" s="2"/>
      <c r="L326" s="2"/>
      <c r="M326" s="2"/>
      <c r="N326" s="2"/>
      <c r="O326" s="2"/>
      <c r="P326" s="13">
        <f>VLOOKUP(D326,'Demandas Projetos'!$A:$W,22,FALSE)</f>
        <v>0</v>
      </c>
      <c r="Q326" s="13">
        <f t="shared" si="11"/>
        <v>323</v>
      </c>
      <c r="R326" s="2"/>
      <c r="S326" s="2"/>
      <c r="T326" s="2"/>
      <c r="U326" s="2"/>
      <c r="V326" s="2"/>
    </row>
    <row r="327" spans="1:22" ht="80.099999999999994" customHeight="1" x14ac:dyDescent="0.2">
      <c r="A327" s="12">
        <f>VLOOKUP('Pontuação - Priorização'!D327,'Demandas Projetos'!$A$6:$E$397,2,FALSE)</f>
        <v>93</v>
      </c>
      <c r="B327" s="45">
        <f t="shared" si="10"/>
        <v>324</v>
      </c>
      <c r="C327" s="46" t="str">
        <f>CONCATENATE(VLOOKUP(D327,'Demandas Projetos'!$A:$C,3,FALSE)," - ",VLOOKUP(D327,'Demandas Projetos'!$A:$D,4,FALSE))</f>
        <v xml:space="preserve"> - </v>
      </c>
      <c r="D327" s="47">
        <f>IFERROR(LARGE('Demandas Projetos'!$W:$W,Q327),"")</f>
        <v>9.7999999999999999E-14</v>
      </c>
      <c r="E327" s="48">
        <f>IFERROR(VLOOKUP($A327,'Demandas Projetos'!$B:$W,7,FALSE),"")</f>
        <v>0</v>
      </c>
      <c r="F327" s="49">
        <f>IFERROR(VLOOKUP($A327,'Demandas Projetos'!$B:$W,8,FALSE),"")</f>
        <v>0</v>
      </c>
      <c r="G327" s="68" t="s">
        <v>6</v>
      </c>
      <c r="H327" s="45"/>
      <c r="I327" s="2"/>
      <c r="J327" s="2"/>
      <c r="K327" s="2"/>
      <c r="L327" s="2"/>
      <c r="M327" s="2"/>
      <c r="N327" s="2"/>
      <c r="O327" s="2"/>
      <c r="P327" s="13">
        <f>VLOOKUP(D327,'Demandas Projetos'!$A:$W,22,FALSE)</f>
        <v>0</v>
      </c>
      <c r="Q327" s="13">
        <f t="shared" si="11"/>
        <v>324</v>
      </c>
      <c r="R327" s="2"/>
      <c r="S327" s="2"/>
      <c r="T327" s="2"/>
      <c r="U327" s="2"/>
      <c r="V327" s="2"/>
    </row>
    <row r="328" spans="1:22" ht="80.099999999999994" customHeight="1" x14ac:dyDescent="0.2">
      <c r="A328" s="12">
        <f>VLOOKUP('Pontuação - Priorização'!D328,'Demandas Projetos'!$A$6:$E$397,2,FALSE)</f>
        <v>92</v>
      </c>
      <c r="B328" s="45">
        <f t="shared" si="10"/>
        <v>325</v>
      </c>
      <c r="C328" s="46" t="str">
        <f>CONCATENATE(VLOOKUP(D328,'Demandas Projetos'!$A:$C,3,FALSE)," - ",VLOOKUP(D328,'Demandas Projetos'!$A:$D,4,FALSE))</f>
        <v xml:space="preserve"> - </v>
      </c>
      <c r="D328" s="47">
        <f>IFERROR(LARGE('Demandas Projetos'!$W:$W,Q328),"")</f>
        <v>9.7000000000000003E-14</v>
      </c>
      <c r="E328" s="48">
        <f>IFERROR(VLOOKUP($A328,'Demandas Projetos'!$B:$W,7,FALSE),"")</f>
        <v>0</v>
      </c>
      <c r="F328" s="49">
        <f>IFERROR(VLOOKUP($A328,'Demandas Projetos'!$B:$W,8,FALSE),"")</f>
        <v>0</v>
      </c>
      <c r="G328" s="68" t="s">
        <v>6</v>
      </c>
      <c r="H328" s="45"/>
      <c r="I328" s="2"/>
      <c r="J328" s="2"/>
      <c r="K328" s="2"/>
      <c r="L328" s="2"/>
      <c r="M328" s="2"/>
      <c r="N328" s="2"/>
      <c r="O328" s="2"/>
      <c r="P328" s="13">
        <f>VLOOKUP(D328,'Demandas Projetos'!$A:$W,22,FALSE)</f>
        <v>0</v>
      </c>
      <c r="Q328" s="13">
        <f t="shared" si="11"/>
        <v>325</v>
      </c>
      <c r="R328" s="2"/>
      <c r="S328" s="2"/>
      <c r="T328" s="2"/>
      <c r="U328" s="2"/>
      <c r="V328" s="2"/>
    </row>
    <row r="329" spans="1:22" ht="80.099999999999994" customHeight="1" x14ac:dyDescent="0.2">
      <c r="A329" s="12">
        <f>VLOOKUP('Pontuação - Priorização'!D329,'Demandas Projetos'!$A$6:$E$397,2,FALSE)</f>
        <v>91</v>
      </c>
      <c r="B329" s="45">
        <f t="shared" si="10"/>
        <v>326</v>
      </c>
      <c r="C329" s="46" t="str">
        <f>CONCATENATE(VLOOKUP(D329,'Demandas Projetos'!$A:$C,3,FALSE)," - ",VLOOKUP(D329,'Demandas Projetos'!$A:$D,4,FALSE))</f>
        <v xml:space="preserve"> - </v>
      </c>
      <c r="D329" s="47">
        <f>IFERROR(LARGE('Demandas Projetos'!$W:$W,Q329),"")</f>
        <v>9.5999999999999995E-14</v>
      </c>
      <c r="E329" s="48">
        <f>IFERROR(VLOOKUP($A329,'Demandas Projetos'!$B:$W,7,FALSE),"")</f>
        <v>0</v>
      </c>
      <c r="F329" s="49">
        <f>IFERROR(VLOOKUP($A329,'Demandas Projetos'!$B:$W,8,FALSE),"")</f>
        <v>0</v>
      </c>
      <c r="G329" s="68" t="s">
        <v>6</v>
      </c>
      <c r="H329" s="45"/>
      <c r="I329" s="2"/>
      <c r="J329" s="2"/>
      <c r="K329" s="2"/>
      <c r="L329" s="2"/>
      <c r="M329" s="2"/>
      <c r="N329" s="2"/>
      <c r="O329" s="2"/>
      <c r="P329" s="13">
        <f>VLOOKUP(D329,'Demandas Projetos'!$A:$W,22,FALSE)</f>
        <v>0</v>
      </c>
      <c r="Q329" s="13">
        <f t="shared" si="11"/>
        <v>326</v>
      </c>
      <c r="R329" s="2"/>
      <c r="S329" s="2"/>
      <c r="T329" s="2"/>
      <c r="U329" s="2"/>
      <c r="V329" s="2"/>
    </row>
    <row r="330" spans="1:22" ht="80.099999999999994" customHeight="1" x14ac:dyDescent="0.2">
      <c r="A330" s="12">
        <f>VLOOKUP('Pontuação - Priorização'!D330,'Demandas Projetos'!$A$6:$E$397,2,FALSE)</f>
        <v>90</v>
      </c>
      <c r="B330" s="45">
        <f t="shared" si="10"/>
        <v>327</v>
      </c>
      <c r="C330" s="46" t="str">
        <f>CONCATENATE(VLOOKUP(D330,'Demandas Projetos'!$A:$C,3,FALSE)," - ",VLOOKUP(D330,'Demandas Projetos'!$A:$D,4,FALSE))</f>
        <v xml:space="preserve"> - </v>
      </c>
      <c r="D330" s="47">
        <f>IFERROR(LARGE('Demandas Projetos'!$W:$W,Q330),"")</f>
        <v>9.4999999999999999E-14</v>
      </c>
      <c r="E330" s="48">
        <f>IFERROR(VLOOKUP($A330,'Demandas Projetos'!$B:$W,7,FALSE),"")</f>
        <v>0</v>
      </c>
      <c r="F330" s="49">
        <f>IFERROR(VLOOKUP($A330,'Demandas Projetos'!$B:$W,8,FALSE),"")</f>
        <v>0</v>
      </c>
      <c r="G330" s="68" t="s">
        <v>6</v>
      </c>
      <c r="H330" s="45"/>
      <c r="I330" s="2"/>
      <c r="J330" s="2"/>
      <c r="K330" s="2"/>
      <c r="L330" s="2"/>
      <c r="M330" s="2"/>
      <c r="N330" s="2"/>
      <c r="O330" s="2"/>
      <c r="P330" s="13">
        <f>VLOOKUP(D330,'Demandas Projetos'!$A:$W,22,FALSE)</f>
        <v>0</v>
      </c>
      <c r="Q330" s="13">
        <f t="shared" si="11"/>
        <v>327</v>
      </c>
      <c r="R330" s="2"/>
      <c r="S330" s="2"/>
      <c r="T330" s="2"/>
      <c r="U330" s="2"/>
      <c r="V330" s="2"/>
    </row>
    <row r="331" spans="1:22" ht="80.099999999999994" customHeight="1" x14ac:dyDescent="0.2">
      <c r="A331" s="12">
        <f>VLOOKUP('Pontuação - Priorização'!D331,'Demandas Projetos'!$A$6:$E$397,2,FALSE)</f>
        <v>89</v>
      </c>
      <c r="B331" s="45">
        <f t="shared" si="10"/>
        <v>328</v>
      </c>
      <c r="C331" s="46" t="str">
        <f>CONCATENATE(VLOOKUP(D331,'Demandas Projetos'!$A:$C,3,FALSE)," - ",VLOOKUP(D331,'Demandas Projetos'!$A:$D,4,FALSE))</f>
        <v xml:space="preserve"> - </v>
      </c>
      <c r="D331" s="47">
        <f>IFERROR(LARGE('Demandas Projetos'!$W:$W,Q331),"")</f>
        <v>9.4000000000000003E-14</v>
      </c>
      <c r="E331" s="48">
        <f>IFERROR(VLOOKUP($A331,'Demandas Projetos'!$B:$W,7,FALSE),"")</f>
        <v>0</v>
      </c>
      <c r="F331" s="49">
        <f>IFERROR(VLOOKUP($A331,'Demandas Projetos'!$B:$W,8,FALSE),"")</f>
        <v>0</v>
      </c>
      <c r="G331" s="68" t="s">
        <v>6</v>
      </c>
      <c r="H331" s="45"/>
      <c r="I331" s="2"/>
      <c r="J331" s="2"/>
      <c r="K331" s="2"/>
      <c r="L331" s="2"/>
      <c r="M331" s="2"/>
      <c r="N331" s="2"/>
      <c r="O331" s="2"/>
      <c r="P331" s="13">
        <f>VLOOKUP(D331,'Demandas Projetos'!$A:$W,22,FALSE)</f>
        <v>0</v>
      </c>
      <c r="Q331" s="13">
        <f t="shared" si="11"/>
        <v>328</v>
      </c>
      <c r="R331" s="2"/>
      <c r="S331" s="2"/>
      <c r="T331" s="2"/>
      <c r="U331" s="2"/>
      <c r="V331" s="2"/>
    </row>
    <row r="332" spans="1:22" ht="80.099999999999994" customHeight="1" x14ac:dyDescent="0.2">
      <c r="A332" s="12">
        <f>VLOOKUP('Pontuação - Priorização'!D332,'Demandas Projetos'!$A$6:$E$397,2,FALSE)</f>
        <v>88</v>
      </c>
      <c r="B332" s="45">
        <f t="shared" si="10"/>
        <v>329</v>
      </c>
      <c r="C332" s="46" t="str">
        <f>CONCATENATE(VLOOKUP(D332,'Demandas Projetos'!$A:$C,3,FALSE)," - ",VLOOKUP(D332,'Demandas Projetos'!$A:$D,4,FALSE))</f>
        <v xml:space="preserve"> - </v>
      </c>
      <c r="D332" s="47">
        <f>IFERROR(LARGE('Demandas Projetos'!$W:$W,Q332),"")</f>
        <v>9.2999999999999995E-14</v>
      </c>
      <c r="E332" s="48">
        <f>IFERROR(VLOOKUP($A332,'Demandas Projetos'!$B:$W,7,FALSE),"")</f>
        <v>0</v>
      </c>
      <c r="F332" s="49">
        <f>IFERROR(VLOOKUP($A332,'Demandas Projetos'!$B:$W,8,FALSE),"")</f>
        <v>0</v>
      </c>
      <c r="G332" s="68" t="s">
        <v>6</v>
      </c>
      <c r="H332" s="45"/>
      <c r="I332" s="2"/>
      <c r="J332" s="2"/>
      <c r="K332" s="2"/>
      <c r="L332" s="2"/>
      <c r="M332" s="2"/>
      <c r="N332" s="2"/>
      <c r="O332" s="2"/>
      <c r="P332" s="13">
        <f>VLOOKUP(D332,'Demandas Projetos'!$A:$W,22,FALSE)</f>
        <v>0</v>
      </c>
      <c r="Q332" s="13">
        <f t="shared" si="11"/>
        <v>329</v>
      </c>
      <c r="R332" s="2"/>
      <c r="S332" s="2"/>
      <c r="T332" s="2"/>
      <c r="U332" s="2"/>
      <c r="V332" s="2"/>
    </row>
    <row r="333" spans="1:22" ht="80.099999999999994" customHeight="1" x14ac:dyDescent="0.2">
      <c r="A333" s="12">
        <f>VLOOKUP('Pontuação - Priorização'!D333,'Demandas Projetos'!$A$6:$E$397,2,FALSE)</f>
        <v>87</v>
      </c>
      <c r="B333" s="45">
        <f t="shared" si="10"/>
        <v>330</v>
      </c>
      <c r="C333" s="46" t="str">
        <f>CONCATENATE(VLOOKUP(D333,'Demandas Projetos'!$A:$C,3,FALSE)," - ",VLOOKUP(D333,'Demandas Projetos'!$A:$D,4,FALSE))</f>
        <v xml:space="preserve"> - </v>
      </c>
      <c r="D333" s="47">
        <f>IFERROR(LARGE('Demandas Projetos'!$W:$W,Q333),"")</f>
        <v>9.1999999999999999E-14</v>
      </c>
      <c r="E333" s="48">
        <f>IFERROR(VLOOKUP($A333,'Demandas Projetos'!$B:$W,7,FALSE),"")</f>
        <v>0</v>
      </c>
      <c r="F333" s="49">
        <f>IFERROR(VLOOKUP($A333,'Demandas Projetos'!$B:$W,8,FALSE),"")</f>
        <v>0</v>
      </c>
      <c r="G333" s="68" t="s">
        <v>6</v>
      </c>
      <c r="H333" s="45"/>
      <c r="I333" s="2"/>
      <c r="J333" s="2"/>
      <c r="K333" s="2"/>
      <c r="L333" s="2"/>
      <c r="M333" s="2"/>
      <c r="N333" s="2"/>
      <c r="O333" s="2"/>
      <c r="P333" s="13">
        <f>VLOOKUP(D333,'Demandas Projetos'!$A:$W,22,FALSE)</f>
        <v>0</v>
      </c>
      <c r="Q333" s="13">
        <f t="shared" si="11"/>
        <v>330</v>
      </c>
      <c r="R333" s="2"/>
      <c r="S333" s="2"/>
      <c r="T333" s="2"/>
      <c r="U333" s="2"/>
      <c r="V333" s="2"/>
    </row>
    <row r="334" spans="1:22" ht="80.099999999999994" customHeight="1" x14ac:dyDescent="0.2">
      <c r="A334" s="12">
        <f>VLOOKUP('Pontuação - Priorização'!D334,'Demandas Projetos'!$A$6:$E$397,2,FALSE)</f>
        <v>86</v>
      </c>
      <c r="B334" s="45">
        <f t="shared" si="10"/>
        <v>331</v>
      </c>
      <c r="C334" s="46" t="str">
        <f>CONCATENATE(VLOOKUP(D334,'Demandas Projetos'!$A:$C,3,FALSE)," - ",VLOOKUP(D334,'Demandas Projetos'!$A:$D,4,FALSE))</f>
        <v xml:space="preserve"> - </v>
      </c>
      <c r="D334" s="47">
        <f>IFERROR(LARGE('Demandas Projetos'!$W:$W,Q334),"")</f>
        <v>9.1000000000000004E-14</v>
      </c>
      <c r="E334" s="48">
        <f>IFERROR(VLOOKUP($A334,'Demandas Projetos'!$B:$W,7,FALSE),"")</f>
        <v>0</v>
      </c>
      <c r="F334" s="49">
        <f>IFERROR(VLOOKUP($A334,'Demandas Projetos'!$B:$W,8,FALSE),"")</f>
        <v>0</v>
      </c>
      <c r="G334" s="68" t="s">
        <v>6</v>
      </c>
      <c r="H334" s="45"/>
      <c r="I334" s="2"/>
      <c r="J334" s="2"/>
      <c r="K334" s="2"/>
      <c r="L334" s="2"/>
      <c r="M334" s="2"/>
      <c r="N334" s="2"/>
      <c r="O334" s="2"/>
      <c r="P334" s="13">
        <f>VLOOKUP(D334,'Demandas Projetos'!$A:$W,22,FALSE)</f>
        <v>0</v>
      </c>
      <c r="Q334" s="13">
        <f t="shared" si="11"/>
        <v>331</v>
      </c>
      <c r="R334" s="2"/>
      <c r="S334" s="2"/>
      <c r="T334" s="2"/>
      <c r="U334" s="2"/>
      <c r="V334" s="2"/>
    </row>
    <row r="335" spans="1:22" ht="80.099999999999994" customHeight="1" x14ac:dyDescent="0.2">
      <c r="A335" s="12">
        <f>VLOOKUP('Pontuação - Priorização'!D335,'Demandas Projetos'!$A$6:$E$397,2,FALSE)</f>
        <v>85</v>
      </c>
      <c r="B335" s="45">
        <f t="shared" si="10"/>
        <v>332</v>
      </c>
      <c r="C335" s="46" t="str">
        <f>CONCATENATE(VLOOKUP(D335,'Demandas Projetos'!$A:$C,3,FALSE)," - ",VLOOKUP(D335,'Demandas Projetos'!$A:$D,4,FALSE))</f>
        <v xml:space="preserve"> - </v>
      </c>
      <c r="D335" s="47">
        <f>IFERROR(LARGE('Demandas Projetos'!$W:$W,Q335),"")</f>
        <v>8.9999999999999995E-14</v>
      </c>
      <c r="E335" s="48">
        <f>IFERROR(VLOOKUP($A335,'Demandas Projetos'!$B:$W,7,FALSE),"")</f>
        <v>0</v>
      </c>
      <c r="F335" s="49">
        <f>IFERROR(VLOOKUP($A335,'Demandas Projetos'!$B:$W,8,FALSE),"")</f>
        <v>0</v>
      </c>
      <c r="G335" s="68" t="s">
        <v>6</v>
      </c>
      <c r="H335" s="45"/>
      <c r="I335" s="2"/>
      <c r="J335" s="2"/>
      <c r="K335" s="2"/>
      <c r="L335" s="2"/>
      <c r="M335" s="2"/>
      <c r="N335" s="2"/>
      <c r="O335" s="2"/>
      <c r="P335" s="13">
        <f>VLOOKUP(D335,'Demandas Projetos'!$A:$W,22,FALSE)</f>
        <v>0</v>
      </c>
      <c r="Q335" s="13">
        <f t="shared" si="11"/>
        <v>332</v>
      </c>
      <c r="R335" s="2"/>
      <c r="S335" s="2"/>
      <c r="T335" s="2"/>
      <c r="U335" s="2"/>
      <c r="V335" s="2"/>
    </row>
    <row r="336" spans="1:22" ht="80.099999999999994" customHeight="1" x14ac:dyDescent="0.2">
      <c r="A336" s="12">
        <f>VLOOKUP('Pontuação - Priorização'!D336,'Demandas Projetos'!$A$6:$E$397,2,FALSE)</f>
        <v>84</v>
      </c>
      <c r="B336" s="45">
        <f t="shared" si="10"/>
        <v>333</v>
      </c>
      <c r="C336" s="46" t="str">
        <f>CONCATENATE(VLOOKUP(D336,'Demandas Projetos'!$A:$C,3,FALSE)," - ",VLOOKUP(D336,'Demandas Projetos'!$A:$D,4,FALSE))</f>
        <v xml:space="preserve"> - </v>
      </c>
      <c r="D336" s="47">
        <f>IFERROR(LARGE('Demandas Projetos'!$W:$W,Q336),"")</f>
        <v>8.8999999999999999E-14</v>
      </c>
      <c r="E336" s="48">
        <f>IFERROR(VLOOKUP($A336,'Demandas Projetos'!$B:$W,7,FALSE),"")</f>
        <v>0</v>
      </c>
      <c r="F336" s="49">
        <f>IFERROR(VLOOKUP($A336,'Demandas Projetos'!$B:$W,8,FALSE),"")</f>
        <v>0</v>
      </c>
      <c r="G336" s="68" t="s">
        <v>6</v>
      </c>
      <c r="H336" s="45"/>
      <c r="I336" s="2"/>
      <c r="J336" s="2"/>
      <c r="K336" s="2"/>
      <c r="L336" s="2"/>
      <c r="M336" s="2"/>
      <c r="N336" s="2"/>
      <c r="O336" s="2"/>
      <c r="P336" s="13">
        <f>VLOOKUP(D336,'Demandas Projetos'!$A:$W,22,FALSE)</f>
        <v>0</v>
      </c>
      <c r="Q336" s="13">
        <f t="shared" si="11"/>
        <v>333</v>
      </c>
      <c r="R336" s="2"/>
      <c r="S336" s="2"/>
      <c r="T336" s="2"/>
      <c r="U336" s="2"/>
      <c r="V336" s="2"/>
    </row>
    <row r="337" spans="1:22" ht="80.099999999999994" customHeight="1" x14ac:dyDescent="0.2">
      <c r="A337" s="12">
        <f>VLOOKUP('Pontuação - Priorização'!D337,'Demandas Projetos'!$A$6:$E$397,2,FALSE)</f>
        <v>83</v>
      </c>
      <c r="B337" s="45">
        <f t="shared" si="10"/>
        <v>334</v>
      </c>
      <c r="C337" s="46" t="str">
        <f>CONCATENATE(VLOOKUP(D337,'Demandas Projetos'!$A:$C,3,FALSE)," - ",VLOOKUP(D337,'Demandas Projetos'!$A:$D,4,FALSE))</f>
        <v xml:space="preserve"> - </v>
      </c>
      <c r="D337" s="47">
        <f>IFERROR(LARGE('Demandas Projetos'!$W:$W,Q337),"")</f>
        <v>8.8000000000000004E-14</v>
      </c>
      <c r="E337" s="48">
        <f>IFERROR(VLOOKUP($A337,'Demandas Projetos'!$B:$W,7,FALSE),"")</f>
        <v>0</v>
      </c>
      <c r="F337" s="49">
        <f>IFERROR(VLOOKUP($A337,'Demandas Projetos'!$B:$W,8,FALSE),"")</f>
        <v>0</v>
      </c>
      <c r="G337" s="68" t="s">
        <v>6</v>
      </c>
      <c r="H337" s="45"/>
      <c r="I337" s="2"/>
      <c r="J337" s="2"/>
      <c r="K337" s="2"/>
      <c r="L337" s="2"/>
      <c r="M337" s="2"/>
      <c r="N337" s="2"/>
      <c r="O337" s="2"/>
      <c r="P337" s="13">
        <f>VLOOKUP(D337,'Demandas Projetos'!$A:$W,22,FALSE)</f>
        <v>0</v>
      </c>
      <c r="Q337" s="13">
        <f t="shared" si="11"/>
        <v>334</v>
      </c>
      <c r="R337" s="2"/>
      <c r="S337" s="2"/>
      <c r="T337" s="2"/>
      <c r="U337" s="2"/>
      <c r="V337" s="2"/>
    </row>
    <row r="338" spans="1:22" ht="80.099999999999994" customHeight="1" x14ac:dyDescent="0.2">
      <c r="A338" s="12">
        <f>VLOOKUP('Pontuação - Priorização'!D338,'Demandas Projetos'!$A$6:$E$397,2,FALSE)</f>
        <v>82</v>
      </c>
      <c r="B338" s="45">
        <f t="shared" si="10"/>
        <v>335</v>
      </c>
      <c r="C338" s="46" t="str">
        <f>CONCATENATE(VLOOKUP(D338,'Demandas Projetos'!$A:$C,3,FALSE)," - ",VLOOKUP(D338,'Demandas Projetos'!$A:$D,4,FALSE))</f>
        <v xml:space="preserve"> - </v>
      </c>
      <c r="D338" s="47">
        <f>IFERROR(LARGE('Demandas Projetos'!$W:$W,Q338),"")</f>
        <v>8.6999999999999995E-14</v>
      </c>
      <c r="E338" s="48">
        <f>IFERROR(VLOOKUP($A338,'Demandas Projetos'!$B:$W,7,FALSE),"")</f>
        <v>0</v>
      </c>
      <c r="F338" s="49">
        <f>IFERROR(VLOOKUP($A338,'Demandas Projetos'!$B:$W,8,FALSE),"")</f>
        <v>0</v>
      </c>
      <c r="G338" s="68" t="s">
        <v>6</v>
      </c>
      <c r="H338" s="45"/>
      <c r="I338" s="2"/>
      <c r="J338" s="2"/>
      <c r="K338" s="2"/>
      <c r="L338" s="2"/>
      <c r="M338" s="2"/>
      <c r="N338" s="2"/>
      <c r="O338" s="2"/>
      <c r="P338" s="13">
        <f>VLOOKUP(D338,'Demandas Projetos'!$A:$W,22,FALSE)</f>
        <v>0</v>
      </c>
      <c r="Q338" s="13">
        <f t="shared" si="11"/>
        <v>335</v>
      </c>
      <c r="R338" s="2"/>
      <c r="S338" s="2"/>
      <c r="T338" s="2"/>
      <c r="U338" s="2"/>
      <c r="V338" s="2"/>
    </row>
    <row r="339" spans="1:22" ht="80.099999999999994" customHeight="1" x14ac:dyDescent="0.2">
      <c r="A339" s="12">
        <f>VLOOKUP('Pontuação - Priorização'!D339,'Demandas Projetos'!$A$6:$E$397,2,FALSE)</f>
        <v>81</v>
      </c>
      <c r="B339" s="45">
        <f t="shared" si="10"/>
        <v>336</v>
      </c>
      <c r="C339" s="46" t="str">
        <f>CONCATENATE(VLOOKUP(D339,'Demandas Projetos'!$A:$C,3,FALSE)," - ",VLOOKUP(D339,'Demandas Projetos'!$A:$D,4,FALSE))</f>
        <v xml:space="preserve"> - </v>
      </c>
      <c r="D339" s="47">
        <f>IFERROR(LARGE('Demandas Projetos'!$W:$W,Q339),"")</f>
        <v>8.6E-14</v>
      </c>
      <c r="E339" s="48">
        <f>IFERROR(VLOOKUP($A339,'Demandas Projetos'!$B:$W,7,FALSE),"")</f>
        <v>0</v>
      </c>
      <c r="F339" s="49">
        <f>IFERROR(VLOOKUP($A339,'Demandas Projetos'!$B:$W,8,FALSE),"")</f>
        <v>0</v>
      </c>
      <c r="G339" s="68" t="s">
        <v>6</v>
      </c>
      <c r="H339" s="45"/>
      <c r="I339" s="2"/>
      <c r="J339" s="2"/>
      <c r="K339" s="2"/>
      <c r="L339" s="2"/>
      <c r="M339" s="2"/>
      <c r="N339" s="2"/>
      <c r="O339" s="2"/>
      <c r="P339" s="13">
        <f>VLOOKUP(D339,'Demandas Projetos'!$A:$W,22,FALSE)</f>
        <v>0</v>
      </c>
      <c r="Q339" s="13">
        <f t="shared" si="11"/>
        <v>336</v>
      </c>
      <c r="R339" s="2"/>
      <c r="S339" s="2"/>
      <c r="T339" s="2"/>
      <c r="U339" s="2"/>
      <c r="V339" s="2"/>
    </row>
    <row r="340" spans="1:22" ht="80.099999999999994" customHeight="1" x14ac:dyDescent="0.2">
      <c r="A340" s="12">
        <f>VLOOKUP('Pontuação - Priorização'!D340,'Demandas Projetos'!$A$6:$E$397,2,FALSE)</f>
        <v>80</v>
      </c>
      <c r="B340" s="45">
        <f t="shared" si="10"/>
        <v>337</v>
      </c>
      <c r="C340" s="46" t="str">
        <f>CONCATENATE(VLOOKUP(D340,'Demandas Projetos'!$A:$C,3,FALSE)," - ",VLOOKUP(D340,'Demandas Projetos'!$A:$D,4,FALSE))</f>
        <v xml:space="preserve"> - </v>
      </c>
      <c r="D340" s="47">
        <f>IFERROR(LARGE('Demandas Projetos'!$W:$W,Q340),"")</f>
        <v>8.5000000000000004E-14</v>
      </c>
      <c r="E340" s="48">
        <f>IFERROR(VLOOKUP($A340,'Demandas Projetos'!$B:$W,7,FALSE),"")</f>
        <v>0</v>
      </c>
      <c r="F340" s="49">
        <f>IFERROR(VLOOKUP($A340,'Demandas Projetos'!$B:$W,8,FALSE),"")</f>
        <v>0</v>
      </c>
      <c r="G340" s="68" t="s">
        <v>6</v>
      </c>
      <c r="H340" s="45"/>
      <c r="I340" s="2"/>
      <c r="J340" s="2"/>
      <c r="K340" s="2"/>
      <c r="L340" s="2"/>
      <c r="M340" s="2"/>
      <c r="N340" s="2"/>
      <c r="O340" s="2"/>
      <c r="P340" s="13">
        <f>VLOOKUP(D340,'Demandas Projetos'!$A:$W,22,FALSE)</f>
        <v>0</v>
      </c>
      <c r="Q340" s="13">
        <f t="shared" si="11"/>
        <v>337</v>
      </c>
      <c r="R340" s="2"/>
      <c r="S340" s="2"/>
      <c r="T340" s="2"/>
      <c r="U340" s="2"/>
      <c r="V340" s="2"/>
    </row>
    <row r="341" spans="1:22" ht="80.099999999999994" customHeight="1" x14ac:dyDescent="0.2">
      <c r="A341" s="12">
        <f>VLOOKUP('Pontuação - Priorização'!D341,'Demandas Projetos'!$A$6:$E$397,2,FALSE)</f>
        <v>79</v>
      </c>
      <c r="B341" s="45">
        <f t="shared" si="10"/>
        <v>338</v>
      </c>
      <c r="C341" s="46" t="str">
        <f>CONCATENATE(VLOOKUP(D341,'Demandas Projetos'!$A:$C,3,FALSE)," - ",VLOOKUP(D341,'Demandas Projetos'!$A:$D,4,FALSE))</f>
        <v xml:space="preserve"> - </v>
      </c>
      <c r="D341" s="47">
        <f>IFERROR(LARGE('Demandas Projetos'!$W:$W,Q341),"")</f>
        <v>8.3999999999999995E-14</v>
      </c>
      <c r="E341" s="48">
        <f>IFERROR(VLOOKUP($A341,'Demandas Projetos'!$B:$W,7,FALSE),"")</f>
        <v>0</v>
      </c>
      <c r="F341" s="49">
        <f>IFERROR(VLOOKUP($A341,'Demandas Projetos'!$B:$W,8,FALSE),"")</f>
        <v>0</v>
      </c>
      <c r="G341" s="68" t="s">
        <v>6</v>
      </c>
      <c r="H341" s="45"/>
      <c r="I341" s="2"/>
      <c r="J341" s="2"/>
      <c r="K341" s="2"/>
      <c r="L341" s="2"/>
      <c r="M341" s="2"/>
      <c r="N341" s="2"/>
      <c r="O341" s="2"/>
      <c r="P341" s="13">
        <f>VLOOKUP(D341,'Demandas Projetos'!$A:$W,22,FALSE)</f>
        <v>0</v>
      </c>
      <c r="Q341" s="13">
        <f t="shared" si="11"/>
        <v>338</v>
      </c>
      <c r="R341" s="2"/>
      <c r="S341" s="2"/>
      <c r="T341" s="2"/>
      <c r="U341" s="2"/>
      <c r="V341" s="2"/>
    </row>
    <row r="342" spans="1:22" ht="80.099999999999994" customHeight="1" x14ac:dyDescent="0.2">
      <c r="A342" s="12">
        <f>VLOOKUP('Pontuação - Priorização'!D342,'Demandas Projetos'!$A$6:$E$397,2,FALSE)</f>
        <v>78</v>
      </c>
      <c r="B342" s="45">
        <f t="shared" si="10"/>
        <v>339</v>
      </c>
      <c r="C342" s="46" t="str">
        <f>CONCATENATE(VLOOKUP(D342,'Demandas Projetos'!$A:$C,3,FALSE)," - ",VLOOKUP(D342,'Demandas Projetos'!$A:$D,4,FALSE))</f>
        <v xml:space="preserve"> - </v>
      </c>
      <c r="D342" s="47">
        <f>IFERROR(LARGE('Demandas Projetos'!$W:$W,Q342),"")</f>
        <v>8.3E-14</v>
      </c>
      <c r="E342" s="48">
        <f>IFERROR(VLOOKUP($A342,'Demandas Projetos'!$B:$W,7,FALSE),"")</f>
        <v>0</v>
      </c>
      <c r="F342" s="49">
        <f>IFERROR(VLOOKUP($A342,'Demandas Projetos'!$B:$W,8,FALSE),"")</f>
        <v>0</v>
      </c>
      <c r="G342" s="68" t="s">
        <v>6</v>
      </c>
      <c r="H342" s="45"/>
      <c r="I342" s="2"/>
      <c r="J342" s="2"/>
      <c r="K342" s="2"/>
      <c r="L342" s="2"/>
      <c r="M342" s="2"/>
      <c r="N342" s="2"/>
      <c r="O342" s="2"/>
      <c r="P342" s="13">
        <f>VLOOKUP(D342,'Demandas Projetos'!$A:$W,22,FALSE)</f>
        <v>0</v>
      </c>
      <c r="Q342" s="13">
        <f t="shared" si="11"/>
        <v>339</v>
      </c>
      <c r="R342" s="2"/>
      <c r="S342" s="2"/>
      <c r="T342" s="2"/>
      <c r="U342" s="2"/>
      <c r="V342" s="2"/>
    </row>
    <row r="343" spans="1:22" ht="80.099999999999994" customHeight="1" x14ac:dyDescent="0.2">
      <c r="A343" s="12">
        <f>VLOOKUP('Pontuação - Priorização'!D343,'Demandas Projetos'!$A$6:$E$397,2,FALSE)</f>
        <v>77</v>
      </c>
      <c r="B343" s="45">
        <f t="shared" si="10"/>
        <v>340</v>
      </c>
      <c r="C343" s="46" t="str">
        <f>CONCATENATE(VLOOKUP(D343,'Demandas Projetos'!$A:$C,3,FALSE)," - ",VLOOKUP(D343,'Demandas Projetos'!$A:$D,4,FALSE))</f>
        <v xml:space="preserve"> - </v>
      </c>
      <c r="D343" s="47">
        <f>IFERROR(LARGE('Demandas Projetos'!$W:$W,Q343),"")</f>
        <v>8.2000000000000004E-14</v>
      </c>
      <c r="E343" s="48">
        <f>IFERROR(VLOOKUP($A343,'Demandas Projetos'!$B:$W,7,FALSE),"")</f>
        <v>0</v>
      </c>
      <c r="F343" s="49">
        <f>IFERROR(VLOOKUP($A343,'Demandas Projetos'!$B:$W,8,FALSE),"")</f>
        <v>0</v>
      </c>
      <c r="G343" s="68" t="s">
        <v>6</v>
      </c>
      <c r="H343" s="45"/>
      <c r="I343" s="2"/>
      <c r="J343" s="2"/>
      <c r="K343" s="2"/>
      <c r="L343" s="2"/>
      <c r="M343" s="2"/>
      <c r="N343" s="2"/>
      <c r="O343" s="2"/>
      <c r="P343" s="13">
        <f>VLOOKUP(D343,'Demandas Projetos'!$A:$W,22,FALSE)</f>
        <v>0</v>
      </c>
      <c r="Q343" s="13">
        <f t="shared" si="11"/>
        <v>340</v>
      </c>
      <c r="R343" s="2"/>
      <c r="S343" s="2"/>
      <c r="T343" s="2"/>
      <c r="U343" s="2"/>
      <c r="V343" s="2"/>
    </row>
    <row r="344" spans="1:22" ht="80.099999999999994" customHeight="1" x14ac:dyDescent="0.2">
      <c r="A344" s="12">
        <f>VLOOKUP('Pontuação - Priorização'!D344,'Demandas Projetos'!$A$6:$E$397,2,FALSE)</f>
        <v>76</v>
      </c>
      <c r="B344" s="45">
        <f t="shared" si="10"/>
        <v>341</v>
      </c>
      <c r="C344" s="46" t="str">
        <f>CONCATENATE(VLOOKUP(D344,'Demandas Projetos'!$A:$C,3,FALSE)," - ",VLOOKUP(D344,'Demandas Projetos'!$A:$D,4,FALSE))</f>
        <v xml:space="preserve"> - </v>
      </c>
      <c r="D344" s="47">
        <f>IFERROR(LARGE('Demandas Projetos'!$W:$W,Q344),"")</f>
        <v>8.0999999999999996E-14</v>
      </c>
      <c r="E344" s="48">
        <f>IFERROR(VLOOKUP($A344,'Demandas Projetos'!$B:$W,7,FALSE),"")</f>
        <v>0</v>
      </c>
      <c r="F344" s="49">
        <f>IFERROR(VLOOKUP($A344,'Demandas Projetos'!$B:$W,8,FALSE),"")</f>
        <v>0</v>
      </c>
      <c r="G344" s="68" t="s">
        <v>6</v>
      </c>
      <c r="H344" s="45"/>
      <c r="I344" s="2"/>
      <c r="J344" s="2"/>
      <c r="K344" s="2"/>
      <c r="L344" s="2"/>
      <c r="M344" s="2"/>
      <c r="N344" s="2"/>
      <c r="O344" s="2"/>
      <c r="P344" s="13">
        <f>VLOOKUP(D344,'Demandas Projetos'!$A:$W,22,FALSE)</f>
        <v>0</v>
      </c>
      <c r="Q344" s="13">
        <f t="shared" si="11"/>
        <v>341</v>
      </c>
      <c r="R344" s="2"/>
      <c r="S344" s="2"/>
      <c r="T344" s="2"/>
      <c r="U344" s="2"/>
      <c r="V344" s="2"/>
    </row>
    <row r="345" spans="1:22" ht="80.099999999999994" customHeight="1" x14ac:dyDescent="0.2">
      <c r="A345" s="12">
        <f>VLOOKUP('Pontuação - Priorização'!D345,'Demandas Projetos'!$A$6:$E$397,2,FALSE)</f>
        <v>75</v>
      </c>
      <c r="B345" s="45">
        <f t="shared" si="10"/>
        <v>342</v>
      </c>
      <c r="C345" s="46" t="str">
        <f>CONCATENATE(VLOOKUP(D345,'Demandas Projetos'!$A:$C,3,FALSE)," - ",VLOOKUP(D345,'Demandas Projetos'!$A:$D,4,FALSE))</f>
        <v xml:space="preserve"> - </v>
      </c>
      <c r="D345" s="47">
        <f>IFERROR(LARGE('Demandas Projetos'!$W:$W,Q345),"")</f>
        <v>8E-14</v>
      </c>
      <c r="E345" s="48">
        <f>IFERROR(VLOOKUP($A345,'Demandas Projetos'!$B:$W,7,FALSE),"")</f>
        <v>0</v>
      </c>
      <c r="F345" s="49">
        <f>IFERROR(VLOOKUP($A345,'Demandas Projetos'!$B:$W,8,FALSE),"")</f>
        <v>0</v>
      </c>
      <c r="G345" s="68" t="s">
        <v>6</v>
      </c>
      <c r="H345" s="45"/>
      <c r="I345" s="2"/>
      <c r="J345" s="2"/>
      <c r="K345" s="2"/>
      <c r="L345" s="2"/>
      <c r="M345" s="2"/>
      <c r="N345" s="2"/>
      <c r="O345" s="2"/>
      <c r="P345" s="13">
        <f>VLOOKUP(D345,'Demandas Projetos'!$A:$W,22,FALSE)</f>
        <v>0</v>
      </c>
      <c r="Q345" s="13">
        <f t="shared" si="11"/>
        <v>342</v>
      </c>
      <c r="R345" s="2"/>
      <c r="S345" s="2"/>
      <c r="T345" s="2"/>
      <c r="U345" s="2"/>
      <c r="V345" s="2"/>
    </row>
    <row r="346" spans="1:22" ht="80.099999999999994" customHeight="1" x14ac:dyDescent="0.2">
      <c r="A346" s="12">
        <f>VLOOKUP('Pontuação - Priorização'!D346,'Demandas Projetos'!$A$6:$E$397,2,FALSE)</f>
        <v>74</v>
      </c>
      <c r="B346" s="45">
        <f t="shared" si="10"/>
        <v>343</v>
      </c>
      <c r="C346" s="46" t="str">
        <f>CONCATENATE(VLOOKUP(D346,'Demandas Projetos'!$A:$C,3,FALSE)," - ",VLOOKUP(D346,'Demandas Projetos'!$A:$D,4,FALSE))</f>
        <v xml:space="preserve"> - </v>
      </c>
      <c r="D346" s="47">
        <f>IFERROR(LARGE('Demandas Projetos'!$W:$W,Q346),"")</f>
        <v>7.9000000000000004E-14</v>
      </c>
      <c r="E346" s="48">
        <f>IFERROR(VLOOKUP($A346,'Demandas Projetos'!$B:$W,7,FALSE),"")</f>
        <v>0</v>
      </c>
      <c r="F346" s="49">
        <f>IFERROR(VLOOKUP($A346,'Demandas Projetos'!$B:$W,8,FALSE),"")</f>
        <v>0</v>
      </c>
      <c r="G346" s="68" t="s">
        <v>6</v>
      </c>
      <c r="H346" s="45"/>
      <c r="I346" s="2"/>
      <c r="J346" s="2"/>
      <c r="K346" s="2"/>
      <c r="L346" s="2"/>
      <c r="M346" s="2"/>
      <c r="N346" s="2"/>
      <c r="O346" s="2"/>
      <c r="P346" s="13">
        <f>VLOOKUP(D346,'Demandas Projetos'!$A:$W,22,FALSE)</f>
        <v>0</v>
      </c>
      <c r="Q346" s="13">
        <f t="shared" si="11"/>
        <v>343</v>
      </c>
      <c r="R346" s="2"/>
      <c r="S346" s="2"/>
      <c r="T346" s="2"/>
      <c r="U346" s="2"/>
      <c r="V346" s="2"/>
    </row>
    <row r="347" spans="1:22" ht="80.099999999999994" customHeight="1" x14ac:dyDescent="0.2">
      <c r="A347" s="12">
        <f>VLOOKUP('Pontuação - Priorização'!D347,'Demandas Projetos'!$A$6:$E$397,2,FALSE)</f>
        <v>73</v>
      </c>
      <c r="B347" s="45">
        <f t="shared" si="10"/>
        <v>344</v>
      </c>
      <c r="C347" s="46" t="str">
        <f>CONCATENATE(VLOOKUP(D347,'Demandas Projetos'!$A:$C,3,FALSE)," - ",VLOOKUP(D347,'Demandas Projetos'!$A:$D,4,FALSE))</f>
        <v xml:space="preserve"> - </v>
      </c>
      <c r="D347" s="47">
        <f>IFERROR(LARGE('Demandas Projetos'!$W:$W,Q347),"")</f>
        <v>7.7999999999999996E-14</v>
      </c>
      <c r="E347" s="48">
        <f>IFERROR(VLOOKUP($A347,'Demandas Projetos'!$B:$W,7,FALSE),"")</f>
        <v>0</v>
      </c>
      <c r="F347" s="49">
        <f>IFERROR(VLOOKUP($A347,'Demandas Projetos'!$B:$W,8,FALSE),"")</f>
        <v>0</v>
      </c>
      <c r="G347" s="68" t="s">
        <v>6</v>
      </c>
      <c r="H347" s="45"/>
      <c r="I347" s="2"/>
      <c r="J347" s="2"/>
      <c r="K347" s="2"/>
      <c r="L347" s="2"/>
      <c r="M347" s="2"/>
      <c r="N347" s="2"/>
      <c r="O347" s="2"/>
      <c r="P347" s="13">
        <f>VLOOKUP(D347,'Demandas Projetos'!$A:$W,22,FALSE)</f>
        <v>0</v>
      </c>
      <c r="Q347" s="13">
        <f t="shared" si="11"/>
        <v>344</v>
      </c>
      <c r="R347" s="2"/>
      <c r="S347" s="2"/>
      <c r="T347" s="2"/>
      <c r="U347" s="2"/>
      <c r="V347" s="2"/>
    </row>
    <row r="348" spans="1:22" ht="80.099999999999994" customHeight="1" x14ac:dyDescent="0.2">
      <c r="A348" s="12">
        <f>VLOOKUP('Pontuação - Priorização'!D348,'Demandas Projetos'!$A$6:$E$397,2,FALSE)</f>
        <v>72</v>
      </c>
      <c r="B348" s="45">
        <f t="shared" si="10"/>
        <v>345</v>
      </c>
      <c r="C348" s="46" t="str">
        <f>CONCATENATE(VLOOKUP(D348,'Demandas Projetos'!$A:$C,3,FALSE)," - ",VLOOKUP(D348,'Demandas Projetos'!$A:$D,4,FALSE))</f>
        <v xml:space="preserve"> - </v>
      </c>
      <c r="D348" s="47">
        <f>IFERROR(LARGE('Demandas Projetos'!$W:$W,Q348),"")</f>
        <v>7.7E-14</v>
      </c>
      <c r="E348" s="48">
        <f>IFERROR(VLOOKUP($A348,'Demandas Projetos'!$B:$W,7,FALSE),"")</f>
        <v>0</v>
      </c>
      <c r="F348" s="49">
        <f>IFERROR(VLOOKUP($A348,'Demandas Projetos'!$B:$W,8,FALSE),"")</f>
        <v>0</v>
      </c>
      <c r="G348" s="68" t="s">
        <v>6</v>
      </c>
      <c r="H348" s="45"/>
      <c r="I348" s="2"/>
      <c r="J348" s="2"/>
      <c r="K348" s="2"/>
      <c r="L348" s="2"/>
      <c r="M348" s="2"/>
      <c r="N348" s="2"/>
      <c r="O348" s="2"/>
      <c r="P348" s="13">
        <f>VLOOKUP(D348,'Demandas Projetos'!$A:$W,22,FALSE)</f>
        <v>0</v>
      </c>
      <c r="Q348" s="13">
        <f t="shared" si="11"/>
        <v>345</v>
      </c>
      <c r="R348" s="2"/>
      <c r="S348" s="2"/>
      <c r="T348" s="2"/>
      <c r="U348" s="2"/>
      <c r="V348" s="2"/>
    </row>
    <row r="349" spans="1:22" ht="80.099999999999994" customHeight="1" x14ac:dyDescent="0.2">
      <c r="A349" s="12">
        <f>VLOOKUP('Pontuação - Priorização'!D349,'Demandas Projetos'!$A$6:$E$397,2,FALSE)</f>
        <v>71</v>
      </c>
      <c r="B349" s="45">
        <f t="shared" si="10"/>
        <v>346</v>
      </c>
      <c r="C349" s="46" t="str">
        <f>CONCATENATE(VLOOKUP(D349,'Demandas Projetos'!$A:$C,3,FALSE)," - ",VLOOKUP(D349,'Demandas Projetos'!$A:$D,4,FALSE))</f>
        <v xml:space="preserve"> - </v>
      </c>
      <c r="D349" s="47">
        <f>IFERROR(LARGE('Demandas Projetos'!$W:$W,Q349),"")</f>
        <v>7.6000000000000004E-14</v>
      </c>
      <c r="E349" s="48">
        <f>IFERROR(VLOOKUP($A349,'Demandas Projetos'!$B:$W,7,FALSE),"")</f>
        <v>0</v>
      </c>
      <c r="F349" s="49">
        <f>IFERROR(VLOOKUP($A349,'Demandas Projetos'!$B:$W,8,FALSE),"")</f>
        <v>0</v>
      </c>
      <c r="G349" s="68" t="s">
        <v>6</v>
      </c>
      <c r="H349" s="45"/>
      <c r="I349" s="2"/>
      <c r="J349" s="2"/>
      <c r="K349" s="2"/>
      <c r="L349" s="2"/>
      <c r="M349" s="2"/>
      <c r="N349" s="2"/>
      <c r="O349" s="2"/>
      <c r="P349" s="13">
        <f>VLOOKUP(D349,'Demandas Projetos'!$A:$W,22,FALSE)</f>
        <v>0</v>
      </c>
      <c r="Q349" s="13">
        <f t="shared" si="11"/>
        <v>346</v>
      </c>
      <c r="R349" s="2"/>
      <c r="S349" s="2"/>
      <c r="T349" s="2"/>
      <c r="U349" s="2"/>
      <c r="V349" s="2"/>
    </row>
    <row r="350" spans="1:22" ht="80.099999999999994" customHeight="1" x14ac:dyDescent="0.2">
      <c r="A350" s="12">
        <f>VLOOKUP('Pontuação - Priorização'!D350,'Demandas Projetos'!$A$6:$E$397,2,FALSE)</f>
        <v>70</v>
      </c>
      <c r="B350" s="45">
        <f t="shared" si="10"/>
        <v>347</v>
      </c>
      <c r="C350" s="46" t="str">
        <f>CONCATENATE(VLOOKUP(D350,'Demandas Projetos'!$A:$C,3,FALSE)," - ",VLOOKUP(D350,'Demandas Projetos'!$A:$D,4,FALSE))</f>
        <v xml:space="preserve"> - </v>
      </c>
      <c r="D350" s="47">
        <f>IFERROR(LARGE('Demandas Projetos'!$W:$W,Q350),"")</f>
        <v>7.4999999999999996E-14</v>
      </c>
      <c r="E350" s="48">
        <f>IFERROR(VLOOKUP($A350,'Demandas Projetos'!$B:$W,7,FALSE),"")</f>
        <v>0</v>
      </c>
      <c r="F350" s="49">
        <f>IFERROR(VLOOKUP($A350,'Demandas Projetos'!$B:$W,8,FALSE),"")</f>
        <v>0</v>
      </c>
      <c r="G350" s="68" t="s">
        <v>6</v>
      </c>
      <c r="H350" s="45"/>
      <c r="I350" s="2"/>
      <c r="J350" s="2"/>
      <c r="K350" s="2"/>
      <c r="L350" s="2"/>
      <c r="M350" s="2"/>
      <c r="N350" s="2"/>
      <c r="O350" s="2"/>
      <c r="P350" s="13">
        <f>VLOOKUP(D350,'Demandas Projetos'!$A:$W,22,FALSE)</f>
        <v>0</v>
      </c>
      <c r="Q350" s="13">
        <f t="shared" si="11"/>
        <v>347</v>
      </c>
      <c r="R350" s="2"/>
      <c r="S350" s="2"/>
      <c r="T350" s="2"/>
      <c r="U350" s="2"/>
      <c r="V350" s="2"/>
    </row>
    <row r="351" spans="1:22" ht="80.099999999999994" customHeight="1" x14ac:dyDescent="0.2">
      <c r="A351" s="12">
        <f>VLOOKUP('Pontuação - Priorização'!D351,'Demandas Projetos'!$A$6:$E$397,2,FALSE)</f>
        <v>69</v>
      </c>
      <c r="B351" s="45">
        <f t="shared" si="10"/>
        <v>348</v>
      </c>
      <c r="C351" s="46" t="str">
        <f>CONCATENATE(VLOOKUP(D351,'Demandas Projetos'!$A:$C,3,FALSE)," - ",VLOOKUP(D351,'Demandas Projetos'!$A:$D,4,FALSE))</f>
        <v xml:space="preserve"> - </v>
      </c>
      <c r="D351" s="47">
        <f>IFERROR(LARGE('Demandas Projetos'!$W:$W,Q351),"")</f>
        <v>7.4E-14</v>
      </c>
      <c r="E351" s="48">
        <f>IFERROR(VLOOKUP($A351,'Demandas Projetos'!$B:$W,7,FALSE),"")</f>
        <v>0</v>
      </c>
      <c r="F351" s="49">
        <f>IFERROR(VLOOKUP($A351,'Demandas Projetos'!$B:$W,8,FALSE),"")</f>
        <v>0</v>
      </c>
      <c r="G351" s="68" t="s">
        <v>6</v>
      </c>
      <c r="H351" s="45"/>
      <c r="I351" s="2"/>
      <c r="J351" s="2"/>
      <c r="K351" s="2"/>
      <c r="L351" s="2"/>
      <c r="M351" s="2"/>
      <c r="N351" s="2"/>
      <c r="O351" s="2"/>
      <c r="P351" s="13">
        <f>VLOOKUP(D351,'Demandas Projetos'!$A:$W,22,FALSE)</f>
        <v>0</v>
      </c>
      <c r="Q351" s="13">
        <f t="shared" si="11"/>
        <v>348</v>
      </c>
      <c r="R351" s="2"/>
      <c r="S351" s="2"/>
      <c r="T351" s="2"/>
      <c r="U351" s="2"/>
      <c r="V351" s="2"/>
    </row>
    <row r="352" spans="1:22" ht="80.099999999999994" customHeight="1" x14ac:dyDescent="0.2">
      <c r="A352" s="12">
        <f>VLOOKUP('Pontuação - Priorização'!D352,'Demandas Projetos'!$A$6:$E$397,2,FALSE)</f>
        <v>68</v>
      </c>
      <c r="B352" s="45">
        <f t="shared" si="10"/>
        <v>349</v>
      </c>
      <c r="C352" s="46" t="str">
        <f>CONCATENATE(VLOOKUP(D352,'Demandas Projetos'!$A:$C,3,FALSE)," - ",VLOOKUP(D352,'Demandas Projetos'!$A:$D,4,FALSE))</f>
        <v xml:space="preserve"> - </v>
      </c>
      <c r="D352" s="47">
        <f>IFERROR(LARGE('Demandas Projetos'!$W:$W,Q352),"")</f>
        <v>7.3000000000000004E-14</v>
      </c>
      <c r="E352" s="48">
        <f>IFERROR(VLOOKUP($A352,'Demandas Projetos'!$B:$W,7,FALSE),"")</f>
        <v>0</v>
      </c>
      <c r="F352" s="49">
        <f>IFERROR(VLOOKUP($A352,'Demandas Projetos'!$B:$W,8,FALSE),"")</f>
        <v>0</v>
      </c>
      <c r="G352" s="68" t="s">
        <v>6</v>
      </c>
      <c r="H352" s="45"/>
      <c r="I352" s="2"/>
      <c r="J352" s="2"/>
      <c r="K352" s="2"/>
      <c r="L352" s="2"/>
      <c r="M352" s="2"/>
      <c r="N352" s="2"/>
      <c r="O352" s="2"/>
      <c r="P352" s="13">
        <f>VLOOKUP(D352,'Demandas Projetos'!$A:$W,22,FALSE)</f>
        <v>0</v>
      </c>
      <c r="Q352" s="13">
        <f t="shared" si="11"/>
        <v>349</v>
      </c>
      <c r="R352" s="2"/>
      <c r="S352" s="2"/>
      <c r="T352" s="2"/>
      <c r="U352" s="2"/>
      <c r="V352" s="2"/>
    </row>
    <row r="353" spans="1:22" ht="80.099999999999994" customHeight="1" x14ac:dyDescent="0.2">
      <c r="A353" s="12">
        <f>VLOOKUP('Pontuação - Priorização'!D353,'Demandas Projetos'!$A$6:$E$397,2,FALSE)</f>
        <v>67</v>
      </c>
      <c r="B353" s="45">
        <f t="shared" si="10"/>
        <v>350</v>
      </c>
      <c r="C353" s="46" t="str">
        <f>CONCATENATE(VLOOKUP(D353,'Demandas Projetos'!$A:$C,3,FALSE)," - ",VLOOKUP(D353,'Demandas Projetos'!$A:$D,4,FALSE))</f>
        <v xml:space="preserve"> - </v>
      </c>
      <c r="D353" s="47">
        <f>IFERROR(LARGE('Demandas Projetos'!$W:$W,Q353),"")</f>
        <v>7.1999999999999996E-14</v>
      </c>
      <c r="E353" s="48">
        <f>IFERROR(VLOOKUP($A353,'Demandas Projetos'!$B:$W,7,FALSE),"")</f>
        <v>0</v>
      </c>
      <c r="F353" s="49">
        <f>IFERROR(VLOOKUP($A353,'Demandas Projetos'!$B:$W,8,FALSE),"")</f>
        <v>0</v>
      </c>
      <c r="G353" s="68" t="s">
        <v>6</v>
      </c>
      <c r="H353" s="45"/>
      <c r="I353" s="2"/>
      <c r="J353" s="2"/>
      <c r="K353" s="2"/>
      <c r="L353" s="2"/>
      <c r="M353" s="2"/>
      <c r="N353" s="2"/>
      <c r="O353" s="2"/>
      <c r="P353" s="13">
        <f>VLOOKUP(D353,'Demandas Projetos'!$A:$W,22,FALSE)</f>
        <v>0</v>
      </c>
      <c r="Q353" s="13">
        <f t="shared" si="11"/>
        <v>350</v>
      </c>
      <c r="R353" s="2"/>
      <c r="S353" s="2"/>
      <c r="T353" s="2"/>
      <c r="U353" s="2"/>
      <c r="V353" s="2"/>
    </row>
    <row r="354" spans="1:22" ht="80.099999999999994" customHeight="1" x14ac:dyDescent="0.2">
      <c r="A354" s="12">
        <f>VLOOKUP('Pontuação - Priorização'!D354,'Demandas Projetos'!$A$6:$E$397,2,FALSE)</f>
        <v>66</v>
      </c>
      <c r="B354" s="45">
        <f t="shared" si="10"/>
        <v>351</v>
      </c>
      <c r="C354" s="46" t="str">
        <f>CONCATENATE(VLOOKUP(D354,'Demandas Projetos'!$A:$C,3,FALSE)," - ",VLOOKUP(D354,'Demandas Projetos'!$A:$D,4,FALSE))</f>
        <v xml:space="preserve"> - </v>
      </c>
      <c r="D354" s="47">
        <f>IFERROR(LARGE('Demandas Projetos'!$W:$W,Q354),"")</f>
        <v>7.1E-14</v>
      </c>
      <c r="E354" s="48">
        <f>IFERROR(VLOOKUP($A354,'Demandas Projetos'!$B:$W,7,FALSE),"")</f>
        <v>0</v>
      </c>
      <c r="F354" s="49">
        <f>IFERROR(VLOOKUP($A354,'Demandas Projetos'!$B:$W,8,FALSE),"")</f>
        <v>0</v>
      </c>
      <c r="G354" s="68" t="s">
        <v>6</v>
      </c>
      <c r="H354" s="45"/>
      <c r="I354" s="2"/>
      <c r="J354" s="2"/>
      <c r="K354" s="2"/>
      <c r="L354" s="2"/>
      <c r="M354" s="2"/>
      <c r="N354" s="2"/>
      <c r="O354" s="2"/>
      <c r="P354" s="13">
        <f>VLOOKUP(D354,'Demandas Projetos'!$A:$W,22,FALSE)</f>
        <v>0</v>
      </c>
      <c r="Q354" s="13">
        <f t="shared" si="11"/>
        <v>351</v>
      </c>
      <c r="R354" s="2"/>
      <c r="S354" s="2"/>
      <c r="T354" s="2"/>
      <c r="U354" s="2"/>
      <c r="V354" s="2"/>
    </row>
    <row r="355" spans="1:22" ht="80.099999999999994" customHeight="1" x14ac:dyDescent="0.2">
      <c r="A355" s="12">
        <f>VLOOKUP('Pontuação - Priorização'!D355,'Demandas Projetos'!$A$6:$E$397,2,FALSE)</f>
        <v>65</v>
      </c>
      <c r="B355" s="45">
        <f t="shared" si="10"/>
        <v>352</v>
      </c>
      <c r="C355" s="46" t="str">
        <f>CONCATENATE(VLOOKUP(D355,'Demandas Projetos'!$A:$C,3,FALSE)," - ",VLOOKUP(D355,'Demandas Projetos'!$A:$D,4,FALSE))</f>
        <v xml:space="preserve"> - </v>
      </c>
      <c r="D355" s="47">
        <f>IFERROR(LARGE('Demandas Projetos'!$W:$W,Q355),"")</f>
        <v>7.0000000000000005E-14</v>
      </c>
      <c r="E355" s="48">
        <f>IFERROR(VLOOKUP($A355,'Demandas Projetos'!$B:$W,7,FALSE),"")</f>
        <v>0</v>
      </c>
      <c r="F355" s="49">
        <f>IFERROR(VLOOKUP($A355,'Demandas Projetos'!$B:$W,8,FALSE),"")</f>
        <v>0</v>
      </c>
      <c r="G355" s="68" t="s">
        <v>6</v>
      </c>
      <c r="H355" s="45"/>
      <c r="I355" s="2"/>
      <c r="J355" s="2"/>
      <c r="K355" s="2"/>
      <c r="L355" s="2"/>
      <c r="M355" s="2"/>
      <c r="N355" s="2"/>
      <c r="O355" s="2"/>
      <c r="P355" s="13">
        <f>VLOOKUP(D355,'Demandas Projetos'!$A:$W,22,FALSE)</f>
        <v>0</v>
      </c>
      <c r="Q355" s="13">
        <f t="shared" si="11"/>
        <v>352</v>
      </c>
      <c r="R355" s="2"/>
      <c r="S355" s="2"/>
      <c r="T355" s="2"/>
      <c r="U355" s="2"/>
      <c r="V355" s="2"/>
    </row>
    <row r="356" spans="1:22" ht="80.099999999999994" customHeight="1" x14ac:dyDescent="0.2">
      <c r="A356" s="12">
        <f>VLOOKUP('Pontuação - Priorização'!D356,'Demandas Projetos'!$A$6:$E$397,2,FALSE)</f>
        <v>64</v>
      </c>
      <c r="B356" s="45">
        <f t="shared" si="10"/>
        <v>353</v>
      </c>
      <c r="C356" s="46" t="str">
        <f>CONCATENATE(VLOOKUP(D356,'Demandas Projetos'!$A:$C,3,FALSE)," - ",VLOOKUP(D356,'Demandas Projetos'!$A:$D,4,FALSE))</f>
        <v xml:space="preserve"> - </v>
      </c>
      <c r="D356" s="47">
        <f>IFERROR(LARGE('Demandas Projetos'!$W:$W,Q356),"")</f>
        <v>6.8999999999999996E-14</v>
      </c>
      <c r="E356" s="48">
        <f>IFERROR(VLOOKUP($A356,'Demandas Projetos'!$B:$W,7,FALSE),"")</f>
        <v>0</v>
      </c>
      <c r="F356" s="49">
        <f>IFERROR(VLOOKUP($A356,'Demandas Projetos'!$B:$W,8,FALSE),"")</f>
        <v>0</v>
      </c>
      <c r="G356" s="68" t="s">
        <v>6</v>
      </c>
      <c r="H356" s="45"/>
      <c r="I356" s="2"/>
      <c r="J356" s="2"/>
      <c r="K356" s="2"/>
      <c r="L356" s="2"/>
      <c r="M356" s="2"/>
      <c r="N356" s="2"/>
      <c r="O356" s="2"/>
      <c r="P356" s="13">
        <f>VLOOKUP(D356,'Demandas Projetos'!$A:$W,22,FALSE)</f>
        <v>0</v>
      </c>
      <c r="Q356" s="13">
        <f t="shared" si="11"/>
        <v>353</v>
      </c>
      <c r="R356" s="2"/>
      <c r="S356" s="2"/>
      <c r="T356" s="2"/>
      <c r="U356" s="2"/>
      <c r="V356" s="2"/>
    </row>
    <row r="357" spans="1:22" ht="80.099999999999994" customHeight="1" x14ac:dyDescent="0.2">
      <c r="A357" s="12">
        <f>VLOOKUP('Pontuação - Priorização'!D357,'Demandas Projetos'!$A$6:$E$397,2,FALSE)</f>
        <v>63</v>
      </c>
      <c r="B357" s="45">
        <f t="shared" si="10"/>
        <v>354</v>
      </c>
      <c r="C357" s="46" t="str">
        <f>CONCATENATE(VLOOKUP(D357,'Demandas Projetos'!$A:$C,3,FALSE)," - ",VLOOKUP(D357,'Demandas Projetos'!$A:$D,4,FALSE))</f>
        <v xml:space="preserve"> - </v>
      </c>
      <c r="D357" s="47">
        <f>IFERROR(LARGE('Demandas Projetos'!$W:$W,Q357),"")</f>
        <v>6.8000000000000001E-14</v>
      </c>
      <c r="E357" s="48">
        <f>IFERROR(VLOOKUP($A357,'Demandas Projetos'!$B:$W,7,FALSE),"")</f>
        <v>0</v>
      </c>
      <c r="F357" s="49">
        <f>IFERROR(VLOOKUP($A357,'Demandas Projetos'!$B:$W,8,FALSE),"")</f>
        <v>0</v>
      </c>
      <c r="G357" s="68" t="s">
        <v>6</v>
      </c>
      <c r="H357" s="45"/>
      <c r="I357" s="2"/>
      <c r="J357" s="2"/>
      <c r="K357" s="2"/>
      <c r="L357" s="2"/>
      <c r="M357" s="2"/>
      <c r="N357" s="2"/>
      <c r="O357" s="2"/>
      <c r="P357" s="13">
        <f>VLOOKUP(D357,'Demandas Projetos'!$A:$W,22,FALSE)</f>
        <v>0</v>
      </c>
      <c r="Q357" s="13">
        <f t="shared" si="11"/>
        <v>354</v>
      </c>
      <c r="R357" s="2"/>
      <c r="S357" s="2"/>
      <c r="T357" s="2"/>
      <c r="U357" s="2"/>
      <c r="V357" s="2"/>
    </row>
    <row r="358" spans="1:22" ht="80.099999999999994" customHeight="1" x14ac:dyDescent="0.2">
      <c r="A358" s="12">
        <f>VLOOKUP('Pontuação - Priorização'!D358,'Demandas Projetos'!$A$6:$E$397,2,FALSE)</f>
        <v>62</v>
      </c>
      <c r="B358" s="45">
        <f t="shared" si="10"/>
        <v>355</v>
      </c>
      <c r="C358" s="46" t="str">
        <f>CONCATENATE(VLOOKUP(D358,'Demandas Projetos'!$A:$C,3,FALSE)," - ",VLOOKUP(D358,'Demandas Projetos'!$A:$D,4,FALSE))</f>
        <v xml:space="preserve"> - </v>
      </c>
      <c r="D358" s="47">
        <f>IFERROR(LARGE('Demandas Projetos'!$W:$W,Q358),"")</f>
        <v>6.7000000000000005E-14</v>
      </c>
      <c r="E358" s="48">
        <f>IFERROR(VLOOKUP($A358,'Demandas Projetos'!$B:$W,7,FALSE),"")</f>
        <v>0</v>
      </c>
      <c r="F358" s="49">
        <f>IFERROR(VLOOKUP($A358,'Demandas Projetos'!$B:$W,8,FALSE),"")</f>
        <v>0</v>
      </c>
      <c r="G358" s="68" t="s">
        <v>6</v>
      </c>
      <c r="H358" s="45"/>
      <c r="I358" s="2"/>
      <c r="J358" s="2"/>
      <c r="K358" s="2"/>
      <c r="L358" s="2"/>
      <c r="M358" s="2"/>
      <c r="N358" s="2"/>
      <c r="O358" s="2"/>
      <c r="P358" s="13">
        <f>VLOOKUP(D358,'Demandas Projetos'!$A:$W,22,FALSE)</f>
        <v>0</v>
      </c>
      <c r="Q358" s="13">
        <f t="shared" si="11"/>
        <v>355</v>
      </c>
      <c r="R358" s="2"/>
      <c r="S358" s="2"/>
      <c r="T358" s="2"/>
      <c r="U358" s="2"/>
      <c r="V358" s="2"/>
    </row>
    <row r="359" spans="1:22" ht="80.099999999999994" customHeight="1" x14ac:dyDescent="0.2">
      <c r="A359" s="12">
        <f>VLOOKUP('Pontuação - Priorização'!D359,'Demandas Projetos'!$A$6:$E$397,2,FALSE)</f>
        <v>61</v>
      </c>
      <c r="B359" s="45">
        <f t="shared" si="10"/>
        <v>356</v>
      </c>
      <c r="C359" s="46" t="str">
        <f>CONCATENATE(VLOOKUP(D359,'Demandas Projetos'!$A:$C,3,FALSE)," - ",VLOOKUP(D359,'Demandas Projetos'!$A:$D,4,FALSE))</f>
        <v xml:space="preserve"> - </v>
      </c>
      <c r="D359" s="47">
        <f>IFERROR(LARGE('Demandas Projetos'!$W:$W,Q359),"")</f>
        <v>6.5999999999999996E-14</v>
      </c>
      <c r="E359" s="48">
        <f>IFERROR(VLOOKUP($A359,'Demandas Projetos'!$B:$W,7,FALSE),"")</f>
        <v>0</v>
      </c>
      <c r="F359" s="49">
        <f>IFERROR(VLOOKUP($A359,'Demandas Projetos'!$B:$W,8,FALSE),"")</f>
        <v>0</v>
      </c>
      <c r="G359" s="68" t="s">
        <v>6</v>
      </c>
      <c r="H359" s="45"/>
      <c r="I359" s="2"/>
      <c r="J359" s="2"/>
      <c r="K359" s="2"/>
      <c r="L359" s="2"/>
      <c r="M359" s="2"/>
      <c r="N359" s="2"/>
      <c r="O359" s="2"/>
      <c r="P359" s="13">
        <f>VLOOKUP(D359,'Demandas Projetos'!$A:$W,22,FALSE)</f>
        <v>0</v>
      </c>
      <c r="Q359" s="13">
        <f t="shared" si="11"/>
        <v>356</v>
      </c>
      <c r="R359" s="2"/>
      <c r="S359" s="2"/>
      <c r="T359" s="2"/>
      <c r="U359" s="2"/>
      <c r="V359" s="2"/>
    </row>
    <row r="360" spans="1:22" ht="80.099999999999994" customHeight="1" x14ac:dyDescent="0.2">
      <c r="A360" s="12">
        <f>VLOOKUP('Pontuação - Priorização'!D360,'Demandas Projetos'!$A$6:$E$397,2,FALSE)</f>
        <v>60</v>
      </c>
      <c r="B360" s="45">
        <f t="shared" si="10"/>
        <v>357</v>
      </c>
      <c r="C360" s="46" t="str">
        <f>CONCATENATE(VLOOKUP(D360,'Demandas Projetos'!$A:$C,3,FALSE)," - ",VLOOKUP(D360,'Demandas Projetos'!$A:$D,4,FALSE))</f>
        <v xml:space="preserve"> - </v>
      </c>
      <c r="D360" s="47">
        <f>IFERROR(LARGE('Demandas Projetos'!$W:$W,Q360),"")</f>
        <v>6.5000000000000001E-14</v>
      </c>
      <c r="E360" s="48">
        <f>IFERROR(VLOOKUP($A360,'Demandas Projetos'!$B:$W,7,FALSE),"")</f>
        <v>0</v>
      </c>
      <c r="F360" s="49">
        <f>IFERROR(VLOOKUP($A360,'Demandas Projetos'!$B:$W,8,FALSE),"")</f>
        <v>0</v>
      </c>
      <c r="G360" s="68" t="s">
        <v>6</v>
      </c>
      <c r="H360" s="45"/>
      <c r="I360" s="2"/>
      <c r="J360" s="2"/>
      <c r="K360" s="2"/>
      <c r="L360" s="2"/>
      <c r="M360" s="2"/>
      <c r="N360" s="2"/>
      <c r="O360" s="2"/>
      <c r="P360" s="13">
        <f>VLOOKUP(D360,'Demandas Projetos'!$A:$W,22,FALSE)</f>
        <v>0</v>
      </c>
      <c r="Q360" s="13">
        <f t="shared" si="11"/>
        <v>357</v>
      </c>
      <c r="R360" s="2"/>
      <c r="S360" s="2"/>
      <c r="T360" s="2"/>
      <c r="U360" s="2"/>
      <c r="V360" s="2"/>
    </row>
    <row r="361" spans="1:22" ht="80.099999999999994" customHeight="1" x14ac:dyDescent="0.2">
      <c r="A361" s="12">
        <f>VLOOKUP('Pontuação - Priorização'!D361,'Demandas Projetos'!$A$6:$E$397,2,FALSE)</f>
        <v>59</v>
      </c>
      <c r="B361" s="45">
        <f t="shared" si="10"/>
        <v>358</v>
      </c>
      <c r="C361" s="46" t="str">
        <f>CONCATENATE(VLOOKUP(D361,'Demandas Projetos'!$A:$C,3,FALSE)," - ",VLOOKUP(D361,'Demandas Projetos'!$A:$D,4,FALSE))</f>
        <v xml:space="preserve"> - </v>
      </c>
      <c r="D361" s="47">
        <f>IFERROR(LARGE('Demandas Projetos'!$W:$W,Q361),"")</f>
        <v>6.4000000000000005E-14</v>
      </c>
      <c r="E361" s="48">
        <f>IFERROR(VLOOKUP($A361,'Demandas Projetos'!$B:$W,7,FALSE),"")</f>
        <v>0</v>
      </c>
      <c r="F361" s="49">
        <f>IFERROR(VLOOKUP($A361,'Demandas Projetos'!$B:$W,8,FALSE),"")</f>
        <v>0</v>
      </c>
      <c r="G361" s="68" t="s">
        <v>6</v>
      </c>
      <c r="H361" s="45"/>
      <c r="I361" s="2"/>
      <c r="J361" s="2"/>
      <c r="K361" s="2"/>
      <c r="L361" s="2"/>
      <c r="M361" s="2"/>
      <c r="N361" s="2"/>
      <c r="O361" s="2"/>
      <c r="P361" s="13">
        <f>VLOOKUP(D361,'Demandas Projetos'!$A:$W,22,FALSE)</f>
        <v>0</v>
      </c>
      <c r="Q361" s="13">
        <f t="shared" si="11"/>
        <v>358</v>
      </c>
      <c r="R361" s="2"/>
      <c r="S361" s="2"/>
      <c r="T361" s="2"/>
      <c r="U361" s="2"/>
      <c r="V361" s="2"/>
    </row>
    <row r="362" spans="1:22" ht="80.099999999999994" customHeight="1" x14ac:dyDescent="0.2">
      <c r="A362" s="12">
        <f>VLOOKUP('Pontuação - Priorização'!D362,'Demandas Projetos'!$A$6:$E$397,2,FALSE)</f>
        <v>58</v>
      </c>
      <c r="B362" s="45">
        <f t="shared" si="10"/>
        <v>359</v>
      </c>
      <c r="C362" s="46" t="str">
        <f>CONCATENATE(VLOOKUP(D362,'Demandas Projetos'!$A:$C,3,FALSE)," - ",VLOOKUP(D362,'Demandas Projetos'!$A:$D,4,FALSE))</f>
        <v xml:space="preserve"> - </v>
      </c>
      <c r="D362" s="47">
        <f>IFERROR(LARGE('Demandas Projetos'!$W:$W,Q362),"")</f>
        <v>6.2999999999999997E-14</v>
      </c>
      <c r="E362" s="48">
        <f>IFERROR(VLOOKUP($A362,'Demandas Projetos'!$B:$W,7,FALSE),"")</f>
        <v>0</v>
      </c>
      <c r="F362" s="49">
        <f>IFERROR(VLOOKUP($A362,'Demandas Projetos'!$B:$W,8,FALSE),"")</f>
        <v>0</v>
      </c>
      <c r="G362" s="68" t="s">
        <v>6</v>
      </c>
      <c r="H362" s="45"/>
      <c r="I362" s="2"/>
      <c r="J362" s="2"/>
      <c r="K362" s="2"/>
      <c r="L362" s="2"/>
      <c r="M362" s="2"/>
      <c r="N362" s="2"/>
      <c r="O362" s="2"/>
      <c r="P362" s="13">
        <f>VLOOKUP(D362,'Demandas Projetos'!$A:$W,22,FALSE)</f>
        <v>0</v>
      </c>
      <c r="Q362" s="13">
        <f t="shared" si="11"/>
        <v>359</v>
      </c>
      <c r="R362" s="2"/>
      <c r="S362" s="2"/>
      <c r="T362" s="2"/>
      <c r="U362" s="2"/>
      <c r="V362" s="2"/>
    </row>
    <row r="363" spans="1:22" ht="80.099999999999994" customHeight="1" x14ac:dyDescent="0.2">
      <c r="A363" s="12">
        <f>VLOOKUP('Pontuação - Priorização'!D363,'Demandas Projetos'!$A$6:$E$397,2,FALSE)</f>
        <v>57</v>
      </c>
      <c r="B363" s="45">
        <f t="shared" si="10"/>
        <v>360</v>
      </c>
      <c r="C363" s="46" t="str">
        <f>CONCATENATE(VLOOKUP(D363,'Demandas Projetos'!$A:$C,3,FALSE)," - ",VLOOKUP(D363,'Demandas Projetos'!$A:$D,4,FALSE))</f>
        <v xml:space="preserve"> - </v>
      </c>
      <c r="D363" s="47">
        <f>IFERROR(LARGE('Demandas Projetos'!$W:$W,Q363),"")</f>
        <v>6.2000000000000001E-14</v>
      </c>
      <c r="E363" s="48">
        <f>IFERROR(VLOOKUP($A363,'Demandas Projetos'!$B:$W,7,FALSE),"")</f>
        <v>0</v>
      </c>
      <c r="F363" s="49">
        <f>IFERROR(VLOOKUP($A363,'Demandas Projetos'!$B:$W,8,FALSE),"")</f>
        <v>0</v>
      </c>
      <c r="G363" s="68" t="s">
        <v>6</v>
      </c>
      <c r="H363" s="45"/>
      <c r="I363" s="2"/>
      <c r="J363" s="2"/>
      <c r="K363" s="2"/>
      <c r="L363" s="2"/>
      <c r="M363" s="2"/>
      <c r="N363" s="2"/>
      <c r="O363" s="2"/>
      <c r="P363" s="13">
        <f>VLOOKUP(D363,'Demandas Projetos'!$A:$W,22,FALSE)</f>
        <v>0</v>
      </c>
      <c r="Q363" s="13">
        <f t="shared" si="11"/>
        <v>360</v>
      </c>
      <c r="R363" s="2"/>
      <c r="S363" s="2"/>
      <c r="T363" s="2"/>
      <c r="U363" s="2"/>
      <c r="V363" s="2"/>
    </row>
    <row r="364" spans="1:22" ht="80.099999999999994" customHeight="1" x14ac:dyDescent="0.2">
      <c r="A364" s="12">
        <f>VLOOKUP('Pontuação - Priorização'!D364,'Demandas Projetos'!$A$6:$E$397,2,FALSE)</f>
        <v>56</v>
      </c>
      <c r="B364" s="45">
        <f t="shared" si="10"/>
        <v>361</v>
      </c>
      <c r="C364" s="46" t="str">
        <f>CONCATENATE(VLOOKUP(D364,'Demandas Projetos'!$A:$C,3,FALSE)," - ",VLOOKUP(D364,'Demandas Projetos'!$A:$D,4,FALSE))</f>
        <v xml:space="preserve"> - </v>
      </c>
      <c r="D364" s="47">
        <f>IFERROR(LARGE('Demandas Projetos'!$W:$W,Q364),"")</f>
        <v>6.1000000000000005E-14</v>
      </c>
      <c r="E364" s="48">
        <f>IFERROR(VLOOKUP($A364,'Demandas Projetos'!$B:$W,7,FALSE),"")</f>
        <v>0</v>
      </c>
      <c r="F364" s="49">
        <f>IFERROR(VLOOKUP($A364,'Demandas Projetos'!$B:$W,8,FALSE),"")</f>
        <v>0</v>
      </c>
      <c r="G364" s="68" t="s">
        <v>6</v>
      </c>
      <c r="H364" s="45"/>
      <c r="I364" s="2"/>
      <c r="J364" s="2"/>
      <c r="K364" s="2"/>
      <c r="L364" s="2"/>
      <c r="M364" s="2"/>
      <c r="N364" s="2"/>
      <c r="O364" s="2"/>
      <c r="P364" s="13">
        <f>VLOOKUP(D364,'Demandas Projetos'!$A:$W,22,FALSE)</f>
        <v>0</v>
      </c>
      <c r="Q364" s="13">
        <f t="shared" si="11"/>
        <v>361</v>
      </c>
      <c r="R364" s="2"/>
      <c r="S364" s="2"/>
      <c r="T364" s="2"/>
      <c r="U364" s="2"/>
      <c r="V364" s="2"/>
    </row>
    <row r="365" spans="1:22" ht="80.099999999999994" customHeight="1" x14ac:dyDescent="0.2">
      <c r="A365" s="12">
        <f>VLOOKUP('Pontuação - Priorização'!D365,'Demandas Projetos'!$A$6:$E$397,2,FALSE)</f>
        <v>55</v>
      </c>
      <c r="B365" s="45">
        <f t="shared" si="10"/>
        <v>362</v>
      </c>
      <c r="C365" s="46" t="str">
        <f>CONCATENATE(VLOOKUP(D365,'Demandas Projetos'!$A:$C,3,FALSE)," - ",VLOOKUP(D365,'Demandas Projetos'!$A:$D,4,FALSE))</f>
        <v xml:space="preserve"> - </v>
      </c>
      <c r="D365" s="47">
        <f>IFERROR(LARGE('Demandas Projetos'!$W:$W,Q365),"")</f>
        <v>5.9999999999999997E-14</v>
      </c>
      <c r="E365" s="48">
        <f>IFERROR(VLOOKUP($A365,'Demandas Projetos'!$B:$W,7,FALSE),"")</f>
        <v>0</v>
      </c>
      <c r="F365" s="49">
        <f>IFERROR(VLOOKUP($A365,'Demandas Projetos'!$B:$W,8,FALSE),"")</f>
        <v>0</v>
      </c>
      <c r="G365" s="68" t="s">
        <v>6</v>
      </c>
      <c r="H365" s="45"/>
      <c r="I365" s="2"/>
      <c r="J365" s="2"/>
      <c r="K365" s="2"/>
      <c r="L365" s="2"/>
      <c r="M365" s="2"/>
      <c r="N365" s="2"/>
      <c r="O365" s="2"/>
      <c r="P365" s="13">
        <f>VLOOKUP(D365,'Demandas Projetos'!$A:$W,22,FALSE)</f>
        <v>0</v>
      </c>
      <c r="Q365" s="13">
        <f t="shared" si="11"/>
        <v>362</v>
      </c>
      <c r="R365" s="2"/>
      <c r="S365" s="2"/>
      <c r="T365" s="2"/>
      <c r="U365" s="2"/>
      <c r="V365" s="2"/>
    </row>
    <row r="366" spans="1:22" ht="80.099999999999994" customHeight="1" x14ac:dyDescent="0.2">
      <c r="A366" s="12">
        <f>VLOOKUP('Pontuação - Priorização'!D366,'Demandas Projetos'!$A$6:$E$397,2,FALSE)</f>
        <v>54</v>
      </c>
      <c r="B366" s="45">
        <f t="shared" si="10"/>
        <v>363</v>
      </c>
      <c r="C366" s="46" t="str">
        <f>CONCATENATE(VLOOKUP(D366,'Demandas Projetos'!$A:$C,3,FALSE)," - ",VLOOKUP(D366,'Demandas Projetos'!$A:$D,4,FALSE))</f>
        <v xml:space="preserve"> - </v>
      </c>
      <c r="D366" s="47">
        <f>IFERROR(LARGE('Demandas Projetos'!$W:$W,Q366),"")</f>
        <v>5.9000000000000001E-14</v>
      </c>
      <c r="E366" s="48">
        <f>IFERROR(VLOOKUP($A366,'Demandas Projetos'!$B:$W,7,FALSE),"")</f>
        <v>0</v>
      </c>
      <c r="F366" s="49">
        <f>IFERROR(VLOOKUP($A366,'Demandas Projetos'!$B:$W,8,FALSE),"")</f>
        <v>0</v>
      </c>
      <c r="G366" s="68" t="s">
        <v>6</v>
      </c>
      <c r="H366" s="45"/>
      <c r="I366" s="2"/>
      <c r="J366" s="2"/>
      <c r="K366" s="2"/>
      <c r="L366" s="2"/>
      <c r="M366" s="2"/>
      <c r="N366" s="2"/>
      <c r="O366" s="2"/>
      <c r="P366" s="13">
        <f>VLOOKUP(D366,'Demandas Projetos'!$A:$W,22,FALSE)</f>
        <v>0</v>
      </c>
      <c r="Q366" s="13">
        <f t="shared" si="11"/>
        <v>363</v>
      </c>
      <c r="R366" s="2"/>
      <c r="S366" s="2"/>
      <c r="T366" s="2"/>
      <c r="U366" s="2"/>
      <c r="V366" s="2"/>
    </row>
    <row r="367" spans="1:22" ht="80.099999999999994" customHeight="1" x14ac:dyDescent="0.2">
      <c r="A367" s="12">
        <f>VLOOKUP('Pontuação - Priorização'!D367,'Demandas Projetos'!$A$6:$E$397,2,FALSE)</f>
        <v>53</v>
      </c>
      <c r="B367" s="45">
        <f t="shared" si="10"/>
        <v>364</v>
      </c>
      <c r="C367" s="46" t="str">
        <f>CONCATENATE(VLOOKUP(D367,'Demandas Projetos'!$A:$C,3,FALSE)," - ",VLOOKUP(D367,'Demandas Projetos'!$A:$D,4,FALSE))</f>
        <v xml:space="preserve"> - </v>
      </c>
      <c r="D367" s="47">
        <f>IFERROR(LARGE('Demandas Projetos'!$W:$W,Q367),"")</f>
        <v>5.8000000000000005E-14</v>
      </c>
      <c r="E367" s="48">
        <f>IFERROR(VLOOKUP($A367,'Demandas Projetos'!$B:$W,7,FALSE),"")</f>
        <v>0</v>
      </c>
      <c r="F367" s="49">
        <f>IFERROR(VLOOKUP($A367,'Demandas Projetos'!$B:$W,8,FALSE),"")</f>
        <v>0</v>
      </c>
      <c r="G367" s="68" t="s">
        <v>6</v>
      </c>
      <c r="H367" s="45"/>
      <c r="I367" s="2"/>
      <c r="J367" s="2"/>
      <c r="K367" s="2"/>
      <c r="L367" s="2"/>
      <c r="M367" s="2"/>
      <c r="N367" s="2"/>
      <c r="O367" s="2"/>
      <c r="P367" s="13">
        <f>VLOOKUP(D367,'Demandas Projetos'!$A:$W,22,FALSE)</f>
        <v>0</v>
      </c>
      <c r="Q367" s="13">
        <f t="shared" si="11"/>
        <v>364</v>
      </c>
      <c r="R367" s="2"/>
      <c r="S367" s="2"/>
      <c r="T367" s="2"/>
      <c r="U367" s="2"/>
      <c r="V367" s="2"/>
    </row>
    <row r="368" spans="1:22" ht="80.099999999999994" customHeight="1" x14ac:dyDescent="0.2">
      <c r="A368" s="12">
        <f>VLOOKUP('Pontuação - Priorização'!D368,'Demandas Projetos'!$A$6:$E$397,2,FALSE)</f>
        <v>52</v>
      </c>
      <c r="B368" s="45">
        <f t="shared" si="10"/>
        <v>365</v>
      </c>
      <c r="C368" s="46" t="str">
        <f>CONCATENATE(VLOOKUP(D368,'Demandas Projetos'!$A:$C,3,FALSE)," - ",VLOOKUP(D368,'Demandas Projetos'!$A:$D,4,FALSE))</f>
        <v xml:space="preserve"> - </v>
      </c>
      <c r="D368" s="47">
        <f>IFERROR(LARGE('Demandas Projetos'!$W:$W,Q368),"")</f>
        <v>5.6999999999999997E-14</v>
      </c>
      <c r="E368" s="48">
        <f>IFERROR(VLOOKUP($A368,'Demandas Projetos'!$B:$W,7,FALSE),"")</f>
        <v>0</v>
      </c>
      <c r="F368" s="49">
        <f>IFERROR(VLOOKUP($A368,'Demandas Projetos'!$B:$W,8,FALSE),"")</f>
        <v>0</v>
      </c>
      <c r="G368" s="68" t="s">
        <v>6</v>
      </c>
      <c r="H368" s="45"/>
      <c r="I368" s="2"/>
      <c r="J368" s="2"/>
      <c r="K368" s="2"/>
      <c r="L368" s="2"/>
      <c r="M368" s="2"/>
      <c r="N368" s="2"/>
      <c r="O368" s="2"/>
      <c r="P368" s="13">
        <f>VLOOKUP(D368,'Demandas Projetos'!$A:$W,22,FALSE)</f>
        <v>0</v>
      </c>
      <c r="Q368" s="13">
        <f t="shared" si="11"/>
        <v>365</v>
      </c>
      <c r="R368" s="2"/>
      <c r="S368" s="2"/>
      <c r="T368" s="2"/>
      <c r="U368" s="2"/>
      <c r="V368" s="2"/>
    </row>
    <row r="369" spans="1:22" ht="80.099999999999994" customHeight="1" x14ac:dyDescent="0.2">
      <c r="A369" s="12">
        <f>VLOOKUP('Pontuação - Priorização'!D369,'Demandas Projetos'!$A$6:$E$397,2,FALSE)</f>
        <v>51</v>
      </c>
      <c r="B369" s="45">
        <f t="shared" si="10"/>
        <v>366</v>
      </c>
      <c r="C369" s="46" t="str">
        <f>CONCATENATE(VLOOKUP(D369,'Demandas Projetos'!$A:$C,3,FALSE)," - ",VLOOKUP(D369,'Demandas Projetos'!$A:$D,4,FALSE))</f>
        <v xml:space="preserve"> - </v>
      </c>
      <c r="D369" s="47">
        <f>IFERROR(LARGE('Demandas Projetos'!$W:$W,Q369),"")</f>
        <v>5.6000000000000001E-14</v>
      </c>
      <c r="E369" s="48">
        <f>IFERROR(VLOOKUP($A369,'Demandas Projetos'!$B:$W,7,FALSE),"")</f>
        <v>0</v>
      </c>
      <c r="F369" s="49">
        <f>IFERROR(VLOOKUP($A369,'Demandas Projetos'!$B:$W,8,FALSE),"")</f>
        <v>0</v>
      </c>
      <c r="G369" s="68" t="s">
        <v>6</v>
      </c>
      <c r="H369" s="45"/>
      <c r="I369" s="2"/>
      <c r="J369" s="2"/>
      <c r="K369" s="2"/>
      <c r="L369" s="2"/>
      <c r="M369" s="2"/>
      <c r="N369" s="2"/>
      <c r="O369" s="2"/>
      <c r="P369" s="13">
        <f>VLOOKUP(D369,'Demandas Projetos'!$A:$W,22,FALSE)</f>
        <v>0</v>
      </c>
      <c r="Q369" s="13">
        <f t="shared" si="11"/>
        <v>366</v>
      </c>
      <c r="R369" s="2"/>
      <c r="S369" s="2"/>
      <c r="T369" s="2"/>
      <c r="U369" s="2"/>
      <c r="V369" s="2"/>
    </row>
    <row r="370" spans="1:22" ht="80.099999999999994" customHeight="1" x14ac:dyDescent="0.2">
      <c r="A370" s="12">
        <f>VLOOKUP('Pontuação - Priorização'!D370,'Demandas Projetos'!$A$6:$E$397,2,FALSE)</f>
        <v>50</v>
      </c>
      <c r="B370" s="45">
        <f t="shared" si="10"/>
        <v>367</v>
      </c>
      <c r="C370" s="46" t="str">
        <f>CONCATENATE(VLOOKUP(D370,'Demandas Projetos'!$A:$C,3,FALSE)," - ",VLOOKUP(D370,'Demandas Projetos'!$A:$D,4,FALSE))</f>
        <v xml:space="preserve"> - </v>
      </c>
      <c r="D370" s="47">
        <f>IFERROR(LARGE('Demandas Projetos'!$W:$W,Q370),"")</f>
        <v>5.4999999999999999E-14</v>
      </c>
      <c r="E370" s="48">
        <f>IFERROR(VLOOKUP($A370,'Demandas Projetos'!$B:$W,7,FALSE),"")</f>
        <v>0</v>
      </c>
      <c r="F370" s="49">
        <f>IFERROR(VLOOKUP($A370,'Demandas Projetos'!$B:$W,8,FALSE),"")</f>
        <v>0</v>
      </c>
      <c r="G370" s="68" t="s">
        <v>6</v>
      </c>
      <c r="H370" s="45"/>
      <c r="I370" s="2"/>
      <c r="J370" s="2"/>
      <c r="K370" s="2"/>
      <c r="L370" s="2"/>
      <c r="M370" s="2"/>
      <c r="N370" s="2"/>
      <c r="O370" s="2"/>
      <c r="P370" s="13">
        <f>VLOOKUP(D370,'Demandas Projetos'!$A:$W,22,FALSE)</f>
        <v>0</v>
      </c>
      <c r="Q370" s="13">
        <f t="shared" si="11"/>
        <v>367</v>
      </c>
      <c r="R370" s="2"/>
      <c r="S370" s="2"/>
      <c r="T370" s="2"/>
      <c r="U370" s="2"/>
      <c r="V370" s="2"/>
    </row>
    <row r="371" spans="1:22" ht="80.099999999999994" customHeight="1" x14ac:dyDescent="0.2">
      <c r="A371" s="12">
        <f>VLOOKUP('Pontuação - Priorização'!D371,'Demandas Projetos'!$A$6:$E$397,2,FALSE)</f>
        <v>49</v>
      </c>
      <c r="B371" s="45">
        <f t="shared" si="10"/>
        <v>368</v>
      </c>
      <c r="C371" s="46" t="str">
        <f>CONCATENATE(VLOOKUP(D371,'Demandas Projetos'!$A:$C,3,FALSE)," - ",VLOOKUP(D371,'Demandas Projetos'!$A:$D,4,FALSE))</f>
        <v xml:space="preserve"> - </v>
      </c>
      <c r="D371" s="47">
        <f>IFERROR(LARGE('Demandas Projetos'!$W:$W,Q371),"")</f>
        <v>5.3999999999999997E-14</v>
      </c>
      <c r="E371" s="48">
        <f>IFERROR(VLOOKUP($A371,'Demandas Projetos'!$B:$W,7,FALSE),"")</f>
        <v>0</v>
      </c>
      <c r="F371" s="49">
        <f>IFERROR(VLOOKUP($A371,'Demandas Projetos'!$B:$W,8,FALSE),"")</f>
        <v>0</v>
      </c>
      <c r="G371" s="68" t="s">
        <v>6</v>
      </c>
      <c r="H371" s="45"/>
      <c r="I371" s="2"/>
      <c r="J371" s="2"/>
      <c r="K371" s="2"/>
      <c r="L371" s="2"/>
      <c r="M371" s="2"/>
      <c r="N371" s="2"/>
      <c r="O371" s="2"/>
      <c r="P371" s="13">
        <f>VLOOKUP(D371,'Demandas Projetos'!$A:$W,22,FALSE)</f>
        <v>0</v>
      </c>
      <c r="Q371" s="13">
        <f t="shared" si="11"/>
        <v>368</v>
      </c>
      <c r="R371" s="2"/>
      <c r="S371" s="2"/>
      <c r="T371" s="2"/>
      <c r="U371" s="2"/>
      <c r="V371" s="2"/>
    </row>
    <row r="372" spans="1:22" ht="80.099999999999994" customHeight="1" x14ac:dyDescent="0.2">
      <c r="A372" s="12">
        <f>VLOOKUP('Pontuação - Priorização'!D372,'Demandas Projetos'!$A$6:$E$397,2,FALSE)</f>
        <v>48</v>
      </c>
      <c r="B372" s="45">
        <f t="shared" si="10"/>
        <v>369</v>
      </c>
      <c r="C372" s="46" t="str">
        <f>CONCATENATE(VLOOKUP(D372,'Demandas Projetos'!$A:$C,3,FALSE)," - ",VLOOKUP(D372,'Demandas Projetos'!$A:$D,4,FALSE))</f>
        <v xml:space="preserve"> - </v>
      </c>
      <c r="D372" s="47">
        <f>IFERROR(LARGE('Demandas Projetos'!$W:$W,Q372),"")</f>
        <v>5.3000000000000001E-14</v>
      </c>
      <c r="E372" s="48">
        <f>IFERROR(VLOOKUP($A372,'Demandas Projetos'!$B:$W,7,FALSE),"")</f>
        <v>0</v>
      </c>
      <c r="F372" s="49">
        <f>IFERROR(VLOOKUP($A372,'Demandas Projetos'!$B:$W,8,FALSE),"")</f>
        <v>0</v>
      </c>
      <c r="G372" s="68" t="s">
        <v>6</v>
      </c>
      <c r="H372" s="45"/>
      <c r="I372" s="2"/>
      <c r="J372" s="2"/>
      <c r="K372" s="2"/>
      <c r="L372" s="2"/>
      <c r="M372" s="2"/>
      <c r="N372" s="2"/>
      <c r="O372" s="2"/>
      <c r="P372" s="13">
        <f>VLOOKUP(D372,'Demandas Projetos'!$A:$W,22,FALSE)</f>
        <v>0</v>
      </c>
      <c r="Q372" s="13">
        <f t="shared" si="11"/>
        <v>369</v>
      </c>
      <c r="R372" s="2"/>
      <c r="S372" s="2"/>
      <c r="T372" s="2"/>
      <c r="U372" s="2"/>
      <c r="V372" s="2"/>
    </row>
    <row r="373" spans="1:22" ht="80.099999999999994" customHeight="1" x14ac:dyDescent="0.2">
      <c r="A373" s="12">
        <f>VLOOKUP('Pontuação - Priorização'!D373,'Demandas Projetos'!$A$6:$E$397,2,FALSE)</f>
        <v>47</v>
      </c>
      <c r="B373" s="45">
        <f t="shared" si="10"/>
        <v>370</v>
      </c>
      <c r="C373" s="46" t="str">
        <f>CONCATENATE(VLOOKUP(D373,'Demandas Projetos'!$A:$C,3,FALSE)," - ",VLOOKUP(D373,'Demandas Projetos'!$A:$D,4,FALSE))</f>
        <v xml:space="preserve"> - </v>
      </c>
      <c r="D373" s="47">
        <f>IFERROR(LARGE('Demandas Projetos'!$W:$W,Q373),"")</f>
        <v>5.1999999999999999E-14</v>
      </c>
      <c r="E373" s="48">
        <f>IFERROR(VLOOKUP($A373,'Demandas Projetos'!$B:$W,7,FALSE),"")</f>
        <v>0</v>
      </c>
      <c r="F373" s="49">
        <f>IFERROR(VLOOKUP($A373,'Demandas Projetos'!$B:$W,8,FALSE),"")</f>
        <v>0</v>
      </c>
      <c r="G373" s="68" t="s">
        <v>6</v>
      </c>
      <c r="H373" s="45"/>
      <c r="I373" s="2"/>
      <c r="J373" s="2"/>
      <c r="K373" s="2"/>
      <c r="L373" s="2"/>
      <c r="M373" s="2"/>
      <c r="N373" s="2"/>
      <c r="O373" s="2"/>
      <c r="P373" s="13">
        <f>VLOOKUP(D373,'Demandas Projetos'!$A:$W,22,FALSE)</f>
        <v>0</v>
      </c>
      <c r="Q373" s="13">
        <f t="shared" si="11"/>
        <v>370</v>
      </c>
      <c r="R373" s="2"/>
      <c r="S373" s="2"/>
      <c r="T373" s="2"/>
      <c r="U373" s="2"/>
      <c r="V373" s="2"/>
    </row>
    <row r="374" spans="1:22" ht="80.099999999999994" customHeight="1" x14ac:dyDescent="0.2">
      <c r="A374" s="12">
        <f>VLOOKUP('Pontuação - Priorização'!D374,'Demandas Projetos'!$A$6:$E$397,2,FALSE)</f>
        <v>46</v>
      </c>
      <c r="B374" s="45">
        <f t="shared" si="10"/>
        <v>371</v>
      </c>
      <c r="C374" s="46" t="str">
        <f>CONCATENATE(VLOOKUP(D374,'Demandas Projetos'!$A:$C,3,FALSE)," - ",VLOOKUP(D374,'Demandas Projetos'!$A:$D,4,FALSE))</f>
        <v xml:space="preserve"> - </v>
      </c>
      <c r="D374" s="47">
        <f>IFERROR(LARGE('Demandas Projetos'!$W:$W,Q374),"")</f>
        <v>5.0999999999999997E-14</v>
      </c>
      <c r="E374" s="48">
        <f>IFERROR(VLOOKUP($A374,'Demandas Projetos'!$B:$W,7,FALSE),"")</f>
        <v>0</v>
      </c>
      <c r="F374" s="49">
        <f>IFERROR(VLOOKUP($A374,'Demandas Projetos'!$B:$W,8,FALSE),"")</f>
        <v>0</v>
      </c>
      <c r="G374" s="68" t="s">
        <v>6</v>
      </c>
      <c r="H374" s="45"/>
      <c r="I374" s="2"/>
      <c r="J374" s="2"/>
      <c r="K374" s="2"/>
      <c r="L374" s="2"/>
      <c r="M374" s="2"/>
      <c r="N374" s="2"/>
      <c r="O374" s="2"/>
      <c r="P374" s="13">
        <f>VLOOKUP(D374,'Demandas Projetos'!$A:$W,22,FALSE)</f>
        <v>0</v>
      </c>
      <c r="Q374" s="13">
        <f t="shared" si="11"/>
        <v>371</v>
      </c>
      <c r="R374" s="2"/>
      <c r="S374" s="2"/>
      <c r="T374" s="2"/>
      <c r="U374" s="2"/>
      <c r="V374" s="2"/>
    </row>
    <row r="375" spans="1:22" ht="80.099999999999994" customHeight="1" x14ac:dyDescent="0.2">
      <c r="A375" s="12">
        <f>VLOOKUP('Pontuação - Priorização'!D375,'Demandas Projetos'!$A$6:$E$397,2,FALSE)</f>
        <v>45</v>
      </c>
      <c r="B375" s="45">
        <f t="shared" si="10"/>
        <v>372</v>
      </c>
      <c r="C375" s="46" t="str">
        <f>CONCATENATE(VLOOKUP(D375,'Demandas Projetos'!$A:$C,3,FALSE)," - ",VLOOKUP(D375,'Demandas Projetos'!$A:$D,4,FALSE))</f>
        <v xml:space="preserve"> - </v>
      </c>
      <c r="D375" s="47">
        <f>IFERROR(LARGE('Demandas Projetos'!$W:$W,Q375),"")</f>
        <v>5.0000000000000002E-14</v>
      </c>
      <c r="E375" s="48">
        <f>IFERROR(VLOOKUP($A375,'Demandas Projetos'!$B:$W,7,FALSE),"")</f>
        <v>0</v>
      </c>
      <c r="F375" s="49">
        <f>IFERROR(VLOOKUP($A375,'Demandas Projetos'!$B:$W,8,FALSE),"")</f>
        <v>0</v>
      </c>
      <c r="G375" s="68" t="s">
        <v>6</v>
      </c>
      <c r="H375" s="45"/>
      <c r="I375" s="2"/>
      <c r="J375" s="2"/>
      <c r="K375" s="2"/>
      <c r="L375" s="2"/>
      <c r="M375" s="2"/>
      <c r="N375" s="2"/>
      <c r="O375" s="2"/>
      <c r="P375" s="13">
        <f>VLOOKUP(D375,'Demandas Projetos'!$A:$W,22,FALSE)</f>
        <v>0</v>
      </c>
      <c r="Q375" s="13">
        <f t="shared" si="11"/>
        <v>372</v>
      </c>
      <c r="R375" s="2"/>
      <c r="S375" s="2"/>
      <c r="T375" s="2"/>
      <c r="U375" s="2"/>
      <c r="V375" s="2"/>
    </row>
    <row r="376" spans="1:22" ht="80.099999999999994" customHeight="1" x14ac:dyDescent="0.2">
      <c r="A376" s="12">
        <f>VLOOKUP('Pontuação - Priorização'!D376,'Demandas Projetos'!$A$6:$E$397,2,FALSE)</f>
        <v>44</v>
      </c>
      <c r="B376" s="45">
        <f t="shared" si="10"/>
        <v>373</v>
      </c>
      <c r="C376" s="46" t="str">
        <f>CONCATENATE(VLOOKUP(D376,'Demandas Projetos'!$A:$C,3,FALSE)," - ",VLOOKUP(D376,'Demandas Projetos'!$A:$D,4,FALSE))</f>
        <v xml:space="preserve"> - </v>
      </c>
      <c r="D376" s="47">
        <f>IFERROR(LARGE('Demandas Projetos'!$W:$W,Q376),"")</f>
        <v>4.8999999999999999E-14</v>
      </c>
      <c r="E376" s="48">
        <f>IFERROR(VLOOKUP($A376,'Demandas Projetos'!$B:$W,7,FALSE),"")</f>
        <v>0</v>
      </c>
      <c r="F376" s="49">
        <f>IFERROR(VLOOKUP($A376,'Demandas Projetos'!$B:$W,8,FALSE),"")</f>
        <v>0</v>
      </c>
      <c r="G376" s="68" t="s">
        <v>6</v>
      </c>
      <c r="H376" s="45"/>
      <c r="I376" s="2"/>
      <c r="J376" s="2"/>
      <c r="K376" s="2"/>
      <c r="L376" s="2"/>
      <c r="M376" s="2"/>
      <c r="N376" s="2"/>
      <c r="O376" s="2"/>
      <c r="P376" s="13">
        <f>VLOOKUP(D376,'Demandas Projetos'!$A:$W,22,FALSE)</f>
        <v>0</v>
      </c>
      <c r="Q376" s="13">
        <f t="shared" si="11"/>
        <v>373</v>
      </c>
      <c r="R376" s="2"/>
      <c r="S376" s="2"/>
      <c r="T376" s="2"/>
      <c r="U376" s="2"/>
      <c r="V376" s="2"/>
    </row>
    <row r="377" spans="1:22" ht="80.099999999999994" customHeight="1" x14ac:dyDescent="0.2">
      <c r="A377" s="12">
        <f>VLOOKUP('Pontuação - Priorização'!D377,'Demandas Projetos'!$A$6:$E$397,2,FALSE)</f>
        <v>43</v>
      </c>
      <c r="B377" s="45">
        <f t="shared" si="10"/>
        <v>374</v>
      </c>
      <c r="C377" s="46" t="str">
        <f>CONCATENATE(VLOOKUP(D377,'Demandas Projetos'!$A:$C,3,FALSE)," - ",VLOOKUP(D377,'Demandas Projetos'!$A:$D,4,FALSE))</f>
        <v xml:space="preserve"> - </v>
      </c>
      <c r="D377" s="47">
        <f>IFERROR(LARGE('Demandas Projetos'!$W:$W,Q377),"")</f>
        <v>4.7999999999999997E-14</v>
      </c>
      <c r="E377" s="48">
        <f>IFERROR(VLOOKUP($A377,'Demandas Projetos'!$B:$W,7,FALSE),"")</f>
        <v>0</v>
      </c>
      <c r="F377" s="49">
        <f>IFERROR(VLOOKUP($A377,'Demandas Projetos'!$B:$W,8,FALSE),"")</f>
        <v>0</v>
      </c>
      <c r="G377" s="68" t="s">
        <v>6</v>
      </c>
      <c r="H377" s="45"/>
      <c r="I377" s="2"/>
      <c r="J377" s="2"/>
      <c r="K377" s="2"/>
      <c r="L377" s="2"/>
      <c r="M377" s="2"/>
      <c r="N377" s="2"/>
      <c r="O377" s="2"/>
      <c r="P377" s="13">
        <f>VLOOKUP(D377,'Demandas Projetos'!$A:$W,22,FALSE)</f>
        <v>0</v>
      </c>
      <c r="Q377" s="13">
        <f t="shared" si="11"/>
        <v>374</v>
      </c>
      <c r="R377" s="2"/>
      <c r="S377" s="2"/>
      <c r="T377" s="2"/>
      <c r="U377" s="2"/>
      <c r="V377" s="2"/>
    </row>
    <row r="378" spans="1:22" ht="80.099999999999994" customHeight="1" x14ac:dyDescent="0.2">
      <c r="A378" s="12">
        <f>VLOOKUP('Pontuação - Priorização'!D378,'Demandas Projetos'!$A$6:$E$397,2,FALSE)</f>
        <v>42</v>
      </c>
      <c r="B378" s="45">
        <f t="shared" si="10"/>
        <v>375</v>
      </c>
      <c r="C378" s="46" t="str">
        <f>CONCATENATE(VLOOKUP(D378,'Demandas Projetos'!$A:$C,3,FALSE)," - ",VLOOKUP(D378,'Demandas Projetos'!$A:$D,4,FALSE))</f>
        <v xml:space="preserve"> - </v>
      </c>
      <c r="D378" s="47">
        <f>IFERROR(LARGE('Demandas Projetos'!$W:$W,Q378),"")</f>
        <v>4.7000000000000002E-14</v>
      </c>
      <c r="E378" s="48">
        <f>IFERROR(VLOOKUP($A378,'Demandas Projetos'!$B:$W,7,FALSE),"")</f>
        <v>0</v>
      </c>
      <c r="F378" s="49">
        <f>IFERROR(VLOOKUP($A378,'Demandas Projetos'!$B:$W,8,FALSE),"")</f>
        <v>0</v>
      </c>
      <c r="G378" s="68" t="s">
        <v>6</v>
      </c>
      <c r="H378" s="45"/>
      <c r="I378" s="2"/>
      <c r="J378" s="2"/>
      <c r="K378" s="2"/>
      <c r="L378" s="2"/>
      <c r="M378" s="2"/>
      <c r="N378" s="2"/>
      <c r="O378" s="2"/>
      <c r="P378" s="13">
        <f>VLOOKUP(D378,'Demandas Projetos'!$A:$W,22,FALSE)</f>
        <v>0</v>
      </c>
      <c r="Q378" s="13">
        <f t="shared" si="11"/>
        <v>375</v>
      </c>
      <c r="R378" s="2"/>
      <c r="S378" s="2"/>
      <c r="T378" s="2"/>
      <c r="U378" s="2"/>
      <c r="V378" s="2"/>
    </row>
    <row r="379" spans="1:22" ht="80.099999999999994" customHeight="1" x14ac:dyDescent="0.2">
      <c r="A379" s="12">
        <f>VLOOKUP('Pontuação - Priorização'!D379,'Demandas Projetos'!$A$6:$E$397,2,FALSE)</f>
        <v>41</v>
      </c>
      <c r="B379" s="45">
        <f t="shared" si="10"/>
        <v>376</v>
      </c>
      <c r="C379" s="46" t="str">
        <f>CONCATENATE(VLOOKUP(D379,'Demandas Projetos'!$A:$C,3,FALSE)," - ",VLOOKUP(D379,'Demandas Projetos'!$A:$D,4,FALSE))</f>
        <v xml:space="preserve"> - </v>
      </c>
      <c r="D379" s="47">
        <f>IFERROR(LARGE('Demandas Projetos'!$W:$W,Q379),"")</f>
        <v>4.6E-14</v>
      </c>
      <c r="E379" s="48">
        <f>IFERROR(VLOOKUP($A379,'Demandas Projetos'!$B:$W,7,FALSE),"")</f>
        <v>0</v>
      </c>
      <c r="F379" s="49">
        <f>IFERROR(VLOOKUP($A379,'Demandas Projetos'!$B:$W,8,FALSE),"")</f>
        <v>0</v>
      </c>
      <c r="G379" s="68" t="s">
        <v>6</v>
      </c>
      <c r="H379" s="45"/>
      <c r="I379" s="2"/>
      <c r="J379" s="2"/>
      <c r="K379" s="2"/>
      <c r="L379" s="2"/>
      <c r="M379" s="2"/>
      <c r="N379" s="2"/>
      <c r="O379" s="2"/>
      <c r="P379" s="13">
        <f>VLOOKUP(D379,'Demandas Projetos'!$A:$W,22,FALSE)</f>
        <v>0</v>
      </c>
      <c r="Q379" s="13">
        <f t="shared" si="11"/>
        <v>376</v>
      </c>
      <c r="R379" s="2"/>
      <c r="S379" s="2"/>
      <c r="T379" s="2"/>
      <c r="U379" s="2"/>
      <c r="V379" s="2"/>
    </row>
    <row r="380" spans="1:22" ht="80.099999999999994" customHeight="1" x14ac:dyDescent="0.2">
      <c r="A380" s="12">
        <f>VLOOKUP('Pontuação - Priorização'!D380,'Demandas Projetos'!$A$6:$E$397,2,FALSE)</f>
        <v>40</v>
      </c>
      <c r="B380" s="45">
        <f t="shared" si="10"/>
        <v>377</v>
      </c>
      <c r="C380" s="46" t="str">
        <f>CONCATENATE(VLOOKUP(D380,'Demandas Projetos'!$A:$C,3,FALSE)," - ",VLOOKUP(D380,'Demandas Projetos'!$A:$D,4,FALSE))</f>
        <v xml:space="preserve"> - </v>
      </c>
      <c r="D380" s="47">
        <f>IFERROR(LARGE('Demandas Projetos'!$W:$W,Q380),"")</f>
        <v>4.4999999999999998E-14</v>
      </c>
      <c r="E380" s="48">
        <f>IFERROR(VLOOKUP($A380,'Demandas Projetos'!$B:$W,7,FALSE),"")</f>
        <v>0</v>
      </c>
      <c r="F380" s="49">
        <f>IFERROR(VLOOKUP($A380,'Demandas Projetos'!$B:$W,8,FALSE),"")</f>
        <v>0</v>
      </c>
      <c r="G380" s="68" t="s">
        <v>6</v>
      </c>
      <c r="H380" s="45"/>
      <c r="I380" s="2"/>
      <c r="J380" s="2"/>
      <c r="K380" s="2"/>
      <c r="L380" s="2"/>
      <c r="M380" s="2"/>
      <c r="N380" s="2"/>
      <c r="O380" s="2"/>
      <c r="P380" s="13">
        <f>VLOOKUP(D380,'Demandas Projetos'!$A:$W,22,FALSE)</f>
        <v>0</v>
      </c>
      <c r="Q380" s="13">
        <f t="shared" si="11"/>
        <v>377</v>
      </c>
      <c r="R380" s="2"/>
      <c r="S380" s="2"/>
      <c r="T380" s="2"/>
      <c r="U380" s="2"/>
      <c r="V380" s="2"/>
    </row>
    <row r="381" spans="1:22" ht="80.099999999999994" customHeight="1" x14ac:dyDescent="0.2">
      <c r="A381" s="12">
        <f>VLOOKUP('Pontuação - Priorização'!D381,'Demandas Projetos'!$A$6:$E$397,2,FALSE)</f>
        <v>39</v>
      </c>
      <c r="B381" s="45">
        <f t="shared" si="10"/>
        <v>378</v>
      </c>
      <c r="C381" s="46" t="str">
        <f>CONCATENATE(VLOOKUP(D381,'Demandas Projetos'!$A:$C,3,FALSE)," - ",VLOOKUP(D381,'Demandas Projetos'!$A:$D,4,FALSE))</f>
        <v xml:space="preserve"> - </v>
      </c>
      <c r="D381" s="47">
        <f>IFERROR(LARGE('Demandas Projetos'!$W:$W,Q381),"")</f>
        <v>4.4000000000000002E-14</v>
      </c>
      <c r="E381" s="48">
        <f>IFERROR(VLOOKUP($A381,'Demandas Projetos'!$B:$W,7,FALSE),"")</f>
        <v>0</v>
      </c>
      <c r="F381" s="49">
        <f>IFERROR(VLOOKUP($A381,'Demandas Projetos'!$B:$W,8,FALSE),"")</f>
        <v>0</v>
      </c>
      <c r="G381" s="68" t="s">
        <v>6</v>
      </c>
      <c r="H381" s="45"/>
      <c r="I381" s="2"/>
      <c r="J381" s="2"/>
      <c r="K381" s="2"/>
      <c r="L381" s="2"/>
      <c r="M381" s="2"/>
      <c r="N381" s="2"/>
      <c r="O381" s="2"/>
      <c r="P381" s="13">
        <f>VLOOKUP(D381,'Demandas Projetos'!$A:$W,22,FALSE)</f>
        <v>0</v>
      </c>
      <c r="Q381" s="13">
        <f t="shared" si="11"/>
        <v>378</v>
      </c>
      <c r="R381" s="2"/>
      <c r="S381" s="2"/>
      <c r="T381" s="2"/>
      <c r="U381" s="2"/>
      <c r="V381" s="2"/>
    </row>
    <row r="382" spans="1:22" ht="80.099999999999994" customHeight="1" x14ac:dyDescent="0.2">
      <c r="A382" s="12">
        <f>VLOOKUP('Pontuação - Priorização'!D382,'Demandas Projetos'!$A$6:$E$397,2,FALSE)</f>
        <v>38</v>
      </c>
      <c r="B382" s="45">
        <f t="shared" si="10"/>
        <v>379</v>
      </c>
      <c r="C382" s="46" t="str">
        <f>CONCATENATE(VLOOKUP(D382,'Demandas Projetos'!$A:$C,3,FALSE)," - ",VLOOKUP(D382,'Demandas Projetos'!$A:$D,4,FALSE))</f>
        <v xml:space="preserve"> - </v>
      </c>
      <c r="D382" s="47">
        <f>IFERROR(LARGE('Demandas Projetos'!$W:$W,Q382),"")</f>
        <v>4.3E-14</v>
      </c>
      <c r="E382" s="48">
        <f>IFERROR(VLOOKUP($A382,'Demandas Projetos'!$B:$W,7,FALSE),"")</f>
        <v>0</v>
      </c>
      <c r="F382" s="49">
        <f>IFERROR(VLOOKUP($A382,'Demandas Projetos'!$B:$W,8,FALSE),"")</f>
        <v>0</v>
      </c>
      <c r="G382" s="68" t="s">
        <v>6</v>
      </c>
      <c r="H382" s="45"/>
      <c r="I382" s="2"/>
      <c r="J382" s="2"/>
      <c r="K382" s="2"/>
      <c r="L382" s="2"/>
      <c r="M382" s="2"/>
      <c r="N382" s="2"/>
      <c r="O382" s="2"/>
      <c r="P382" s="13">
        <f>VLOOKUP(D382,'Demandas Projetos'!$A:$W,22,FALSE)</f>
        <v>0</v>
      </c>
      <c r="Q382" s="13">
        <f t="shared" si="11"/>
        <v>379</v>
      </c>
      <c r="R382" s="2"/>
      <c r="S382" s="2"/>
      <c r="T382" s="2"/>
      <c r="U382" s="2"/>
      <c r="V382" s="2"/>
    </row>
    <row r="383" spans="1:22" ht="80.099999999999994" customHeight="1" x14ac:dyDescent="0.2">
      <c r="A383" s="12">
        <f>VLOOKUP('Pontuação - Priorização'!D383,'Demandas Projetos'!$A$6:$E$397,2,FALSE)</f>
        <v>37</v>
      </c>
      <c r="B383" s="45">
        <f t="shared" si="10"/>
        <v>380</v>
      </c>
      <c r="C383" s="46" t="str">
        <f>CONCATENATE(VLOOKUP(D383,'Demandas Projetos'!$A:$C,3,FALSE)," - ",VLOOKUP(D383,'Demandas Projetos'!$A:$D,4,FALSE))</f>
        <v xml:space="preserve"> - </v>
      </c>
      <c r="D383" s="47">
        <f>IFERROR(LARGE('Demandas Projetos'!$W:$W,Q383),"")</f>
        <v>4.1999999999999998E-14</v>
      </c>
      <c r="E383" s="48">
        <f>IFERROR(VLOOKUP($A383,'Demandas Projetos'!$B:$W,7,FALSE),"")</f>
        <v>0</v>
      </c>
      <c r="F383" s="49">
        <f>IFERROR(VLOOKUP($A383,'Demandas Projetos'!$B:$W,8,FALSE),"")</f>
        <v>56606.28</v>
      </c>
      <c r="G383" s="68" t="s">
        <v>6</v>
      </c>
      <c r="H383" s="45"/>
      <c r="I383" s="2"/>
      <c r="J383" s="2"/>
      <c r="K383" s="2"/>
      <c r="L383" s="2"/>
      <c r="M383" s="2"/>
      <c r="N383" s="2"/>
      <c r="O383" s="2"/>
      <c r="P383" s="13">
        <f>VLOOKUP(D383,'Demandas Projetos'!$A:$W,22,FALSE)</f>
        <v>0</v>
      </c>
      <c r="Q383" s="13">
        <f t="shared" si="11"/>
        <v>380</v>
      </c>
      <c r="R383" s="2"/>
      <c r="S383" s="2"/>
      <c r="T383" s="2"/>
      <c r="U383" s="2"/>
      <c r="V383" s="2"/>
    </row>
    <row r="384" spans="1:22" ht="80.099999999999994" customHeight="1" x14ac:dyDescent="0.2">
      <c r="A384" s="12">
        <f>VLOOKUP('Pontuação - Priorização'!D384,'Demandas Projetos'!$A$6:$E$397,2,FALSE)</f>
        <v>36</v>
      </c>
      <c r="B384" s="45">
        <f t="shared" si="10"/>
        <v>381</v>
      </c>
      <c r="C384" s="46" t="str">
        <f>CONCATENATE(VLOOKUP(D384,'Demandas Projetos'!$A:$C,3,FALSE)," - ",VLOOKUP(D384,'Demandas Projetos'!$A:$D,4,FALSE))</f>
        <v xml:space="preserve"> - </v>
      </c>
      <c r="D384" s="47">
        <f>IFERROR(LARGE('Demandas Projetos'!$W:$W,Q384),"")</f>
        <v>4.1000000000000002E-14</v>
      </c>
      <c r="E384" s="48">
        <f>IFERROR(VLOOKUP($A384,'Demandas Projetos'!$B:$W,7,FALSE),"")</f>
        <v>0</v>
      </c>
      <c r="F384" s="49">
        <f>IFERROR(VLOOKUP($A384,'Demandas Projetos'!$B:$W,8,FALSE),"")</f>
        <v>85069.31</v>
      </c>
      <c r="G384" s="68" t="s">
        <v>6</v>
      </c>
      <c r="H384" s="45"/>
      <c r="I384" s="2"/>
      <c r="J384" s="2"/>
      <c r="K384" s="2"/>
      <c r="L384" s="2"/>
      <c r="M384" s="2"/>
      <c r="N384" s="2"/>
      <c r="O384" s="2"/>
      <c r="P384" s="13">
        <f>VLOOKUP(D384,'Demandas Projetos'!$A:$W,22,FALSE)</f>
        <v>0</v>
      </c>
      <c r="Q384" s="13">
        <f t="shared" si="11"/>
        <v>381</v>
      </c>
      <c r="R384" s="2"/>
      <c r="S384" s="2"/>
      <c r="T384" s="2"/>
      <c r="U384" s="2"/>
      <c r="V384" s="2"/>
    </row>
    <row r="385" spans="1:22" ht="80.099999999999994" customHeight="1" x14ac:dyDescent="0.2">
      <c r="A385" s="12">
        <f>VLOOKUP('Pontuação - Priorização'!D385,'Demandas Projetos'!$A$6:$E$397,2,FALSE)</f>
        <v>35</v>
      </c>
      <c r="B385" s="45">
        <f t="shared" si="10"/>
        <v>382</v>
      </c>
      <c r="C385" s="46" t="str">
        <f>CONCATENATE(VLOOKUP(D385,'Demandas Projetos'!$A:$C,3,FALSE)," - ",VLOOKUP(D385,'Demandas Projetos'!$A:$D,4,FALSE))</f>
        <v xml:space="preserve"> - </v>
      </c>
      <c r="D385" s="47">
        <f>IFERROR(LARGE('Demandas Projetos'!$W:$W,Q385),"")</f>
        <v>4E-14</v>
      </c>
      <c r="E385" s="48">
        <f>IFERROR(VLOOKUP($A385,'Demandas Projetos'!$B:$W,7,FALSE),"")</f>
        <v>0</v>
      </c>
      <c r="F385" s="49">
        <f>IFERROR(VLOOKUP($A385,'Demandas Projetos'!$B:$W,8,FALSE),"")</f>
        <v>330000</v>
      </c>
      <c r="G385" s="68" t="s">
        <v>6</v>
      </c>
      <c r="H385" s="45"/>
      <c r="I385" s="2"/>
      <c r="J385" s="2"/>
      <c r="K385" s="2"/>
      <c r="L385" s="2"/>
      <c r="M385" s="2"/>
      <c r="N385" s="2"/>
      <c r="O385" s="2"/>
      <c r="P385" s="13">
        <f>VLOOKUP(D385,'Demandas Projetos'!$A:$W,22,FALSE)</f>
        <v>0</v>
      </c>
      <c r="Q385" s="13">
        <f t="shared" si="11"/>
        <v>382</v>
      </c>
      <c r="R385" s="2"/>
      <c r="S385" s="2"/>
      <c r="T385" s="2"/>
      <c r="U385" s="2"/>
      <c r="V385" s="2"/>
    </row>
    <row r="386" spans="1:22" ht="80.099999999999994" customHeight="1" x14ac:dyDescent="0.2">
      <c r="A386" s="12">
        <f>VLOOKUP('Pontuação - Priorização'!D386,'Demandas Projetos'!$A$6:$E$397,2,FALSE)</f>
        <v>34</v>
      </c>
      <c r="B386" s="45">
        <f t="shared" si="10"/>
        <v>383</v>
      </c>
      <c r="C386" s="46" t="str">
        <f>CONCATENATE(VLOOKUP(D386,'Demandas Projetos'!$A:$C,3,FALSE)," - ",VLOOKUP(D386,'Demandas Projetos'!$A:$D,4,FALSE))</f>
        <v xml:space="preserve"> - </v>
      </c>
      <c r="D386" s="47">
        <f>IFERROR(LARGE('Demandas Projetos'!$W:$W,Q386),"")</f>
        <v>3.8999999999999998E-14</v>
      </c>
      <c r="E386" s="48">
        <f>IFERROR(VLOOKUP($A386,'Demandas Projetos'!$B:$W,7,FALSE),"")</f>
        <v>0</v>
      </c>
      <c r="F386" s="49">
        <f>IFERROR(VLOOKUP($A386,'Demandas Projetos'!$B:$W,8,FALSE),"")</f>
        <v>40000</v>
      </c>
      <c r="G386" s="68" t="s">
        <v>6</v>
      </c>
      <c r="H386" s="45"/>
      <c r="I386" s="2"/>
      <c r="J386" s="2"/>
      <c r="K386" s="2"/>
      <c r="L386" s="2"/>
      <c r="M386" s="2"/>
      <c r="N386" s="2"/>
      <c r="O386" s="2"/>
      <c r="P386" s="13">
        <f>VLOOKUP(D386,'Demandas Projetos'!$A:$W,22,FALSE)</f>
        <v>0</v>
      </c>
      <c r="Q386" s="13">
        <f t="shared" si="11"/>
        <v>383</v>
      </c>
      <c r="R386" s="2"/>
      <c r="S386" s="2"/>
      <c r="T386" s="2"/>
      <c r="U386" s="2"/>
      <c r="V386" s="2"/>
    </row>
    <row r="387" spans="1:22" ht="80.099999999999994" customHeight="1" x14ac:dyDescent="0.2">
      <c r="A387" s="12">
        <f>VLOOKUP('Pontuação - Priorização'!D387,'Demandas Projetos'!$A$6:$E$397,2,FALSE)</f>
        <v>33</v>
      </c>
      <c r="B387" s="45">
        <f t="shared" si="10"/>
        <v>384</v>
      </c>
      <c r="C387" s="46" t="str">
        <f>CONCATENATE(VLOOKUP(D387,'Demandas Projetos'!$A:$C,3,FALSE)," - ",VLOOKUP(D387,'Demandas Projetos'!$A:$D,4,FALSE))</f>
        <v xml:space="preserve"> - </v>
      </c>
      <c r="D387" s="47">
        <f>IFERROR(LARGE('Demandas Projetos'!$W:$W,Q387),"")</f>
        <v>3.8000000000000002E-14</v>
      </c>
      <c r="E387" s="48">
        <f>IFERROR(VLOOKUP($A387,'Demandas Projetos'!$B:$W,7,FALSE),"")</f>
        <v>0</v>
      </c>
      <c r="F387" s="49">
        <f>IFERROR(VLOOKUP($A387,'Demandas Projetos'!$B:$W,8,FALSE),"")</f>
        <v>85000</v>
      </c>
      <c r="G387" s="68" t="s">
        <v>6</v>
      </c>
      <c r="H387" s="45"/>
      <c r="I387" s="2"/>
      <c r="J387" s="2"/>
      <c r="K387" s="2"/>
      <c r="L387" s="2"/>
      <c r="M387" s="2"/>
      <c r="N387" s="2"/>
      <c r="O387" s="2"/>
      <c r="P387" s="13">
        <f>VLOOKUP(D387,'Demandas Projetos'!$A:$W,22,FALSE)</f>
        <v>0</v>
      </c>
      <c r="Q387" s="13">
        <f t="shared" si="11"/>
        <v>384</v>
      </c>
      <c r="R387" s="2"/>
      <c r="S387" s="2"/>
      <c r="T387" s="2"/>
      <c r="U387" s="2"/>
      <c r="V387" s="2"/>
    </row>
    <row r="388" spans="1:22" ht="80.099999999999994" customHeight="1" x14ac:dyDescent="0.2">
      <c r="A388" s="12">
        <f>VLOOKUP('Pontuação - Priorização'!D388,'Demandas Projetos'!$A$6:$E$397,2,FALSE)</f>
        <v>32</v>
      </c>
      <c r="B388" s="45">
        <f t="shared" ref="B388:B399" si="12">ROW(388:388)-3</f>
        <v>385</v>
      </c>
      <c r="C388" s="46" t="str">
        <f>CONCATENATE(VLOOKUP(D388,'Demandas Projetos'!$A:$C,3,FALSE)," - ",VLOOKUP(D388,'Demandas Projetos'!$A:$D,4,FALSE))</f>
        <v xml:space="preserve"> - </v>
      </c>
      <c r="D388" s="47">
        <f>IFERROR(LARGE('Demandas Projetos'!$W:$W,Q388),"")</f>
        <v>3.7E-14</v>
      </c>
      <c r="E388" s="48">
        <f>IFERROR(VLOOKUP($A388,'Demandas Projetos'!$B:$W,7,FALSE),"")</f>
        <v>0</v>
      </c>
      <c r="F388" s="49">
        <f>IFERROR(VLOOKUP($A388,'Demandas Projetos'!$B:$W,8,FALSE),"")</f>
        <v>80000</v>
      </c>
      <c r="G388" s="68" t="s">
        <v>6</v>
      </c>
      <c r="H388" s="45"/>
      <c r="I388" s="2"/>
      <c r="J388" s="2"/>
      <c r="K388" s="2"/>
      <c r="L388" s="2"/>
      <c r="M388" s="2"/>
      <c r="N388" s="2"/>
      <c r="O388" s="2"/>
      <c r="P388" s="13">
        <f>VLOOKUP(D388,'Demandas Projetos'!$A:$W,22,FALSE)</f>
        <v>0</v>
      </c>
      <c r="Q388" s="13">
        <f t="shared" ref="Q388:Q399" si="13">ROW(388:388)-3</f>
        <v>385</v>
      </c>
      <c r="R388" s="2"/>
      <c r="S388" s="2"/>
      <c r="T388" s="2"/>
      <c r="U388" s="2"/>
      <c r="V388" s="2"/>
    </row>
    <row r="389" spans="1:22" ht="80.099999999999994" customHeight="1" x14ac:dyDescent="0.2">
      <c r="A389" s="12">
        <f>VLOOKUP('Pontuação - Priorização'!D389,'Demandas Projetos'!$A$6:$E$397,2,FALSE)</f>
        <v>31</v>
      </c>
      <c r="B389" s="45">
        <f t="shared" si="12"/>
        <v>386</v>
      </c>
      <c r="C389" s="46" t="str">
        <f>CONCATENATE(VLOOKUP(D389,'Demandas Projetos'!$A:$C,3,FALSE)," - ",VLOOKUP(D389,'Demandas Projetos'!$A:$D,4,FALSE))</f>
        <v xml:space="preserve"> - </v>
      </c>
      <c r="D389" s="47">
        <f>IFERROR(LARGE('Demandas Projetos'!$W:$W,Q389),"")</f>
        <v>3.5999999999999998E-14</v>
      </c>
      <c r="E389" s="48">
        <f>IFERROR(VLOOKUP($A389,'Demandas Projetos'!$B:$W,7,FALSE),"")</f>
        <v>0</v>
      </c>
      <c r="F389" s="49">
        <f>IFERROR(VLOOKUP($A389,'Demandas Projetos'!$B:$W,8,FALSE),"")</f>
        <v>25000</v>
      </c>
      <c r="G389" s="68" t="s">
        <v>6</v>
      </c>
      <c r="H389" s="45"/>
      <c r="I389" s="2"/>
      <c r="J389" s="2"/>
      <c r="K389" s="2"/>
      <c r="L389" s="2"/>
      <c r="M389" s="2"/>
      <c r="N389" s="2"/>
      <c r="O389" s="2"/>
      <c r="P389" s="13">
        <f>VLOOKUP(D389,'Demandas Projetos'!$A:$W,22,FALSE)</f>
        <v>0</v>
      </c>
      <c r="Q389" s="13">
        <f t="shared" si="13"/>
        <v>386</v>
      </c>
      <c r="R389" s="2"/>
      <c r="S389" s="2"/>
      <c r="T389" s="2"/>
      <c r="U389" s="2"/>
      <c r="V389" s="2"/>
    </row>
    <row r="390" spans="1:22" ht="80.099999999999994" customHeight="1" x14ac:dyDescent="0.2">
      <c r="A390" s="12">
        <f>VLOOKUP('Pontuação - Priorização'!D390,'Demandas Projetos'!$A$6:$E$397,2,FALSE)</f>
        <v>30</v>
      </c>
      <c r="B390" s="45">
        <f t="shared" si="12"/>
        <v>387</v>
      </c>
      <c r="C390" s="46" t="str">
        <f>CONCATENATE(VLOOKUP(D390,'Demandas Projetos'!$A:$C,3,FALSE)," - ",VLOOKUP(D390,'Demandas Projetos'!$A:$D,4,FALSE))</f>
        <v xml:space="preserve"> - </v>
      </c>
      <c r="D390" s="47">
        <f>IFERROR(LARGE('Demandas Projetos'!$W:$W,Q390),"")</f>
        <v>3.5000000000000002E-14</v>
      </c>
      <c r="E390" s="48">
        <f>IFERROR(VLOOKUP($A390,'Demandas Projetos'!$B:$W,7,FALSE),"")</f>
        <v>0</v>
      </c>
      <c r="F390" s="49">
        <f>IFERROR(VLOOKUP($A390,'Demandas Projetos'!$B:$W,8,FALSE),"")</f>
        <v>100000</v>
      </c>
      <c r="G390" s="68" t="s">
        <v>6</v>
      </c>
      <c r="H390" s="45"/>
      <c r="I390" s="2"/>
      <c r="J390" s="2"/>
      <c r="K390" s="2"/>
      <c r="L390" s="2"/>
      <c r="M390" s="2"/>
      <c r="N390" s="2"/>
      <c r="O390" s="2"/>
      <c r="P390" s="13">
        <f>VLOOKUP(D390,'Demandas Projetos'!$A:$W,22,FALSE)</f>
        <v>0</v>
      </c>
      <c r="Q390" s="13">
        <f t="shared" si="13"/>
        <v>387</v>
      </c>
      <c r="R390" s="2"/>
      <c r="S390" s="2"/>
      <c r="T390" s="2"/>
      <c r="U390" s="2"/>
      <c r="V390" s="2"/>
    </row>
    <row r="391" spans="1:22" ht="80.099999999999994" customHeight="1" x14ac:dyDescent="0.2">
      <c r="A391" s="12">
        <f>VLOOKUP('Pontuação - Priorização'!D391,'Demandas Projetos'!$A$6:$E$397,2,FALSE)</f>
        <v>29</v>
      </c>
      <c r="B391" s="45">
        <f t="shared" si="12"/>
        <v>388</v>
      </c>
      <c r="C391" s="46" t="str">
        <f>CONCATENATE(VLOOKUP(D391,'Demandas Projetos'!$A:$C,3,FALSE)," - ",VLOOKUP(D391,'Demandas Projetos'!$A:$D,4,FALSE))</f>
        <v xml:space="preserve"> - </v>
      </c>
      <c r="D391" s="47">
        <f>IFERROR(LARGE('Demandas Projetos'!$W:$W,Q391),"")</f>
        <v>3.4E-14</v>
      </c>
      <c r="E391" s="48">
        <f>IFERROR(VLOOKUP($A391,'Demandas Projetos'!$B:$W,7,FALSE),"")</f>
        <v>0</v>
      </c>
      <c r="F391" s="49">
        <f>IFERROR(VLOOKUP($A391,'Demandas Projetos'!$B:$W,8,FALSE),"")</f>
        <v>95000</v>
      </c>
      <c r="G391" s="68" t="s">
        <v>6</v>
      </c>
      <c r="H391" s="45"/>
      <c r="I391" s="2"/>
      <c r="J391" s="2"/>
      <c r="K391" s="2"/>
      <c r="L391" s="2"/>
      <c r="M391" s="2"/>
      <c r="N391" s="2"/>
      <c r="O391" s="2"/>
      <c r="P391" s="13">
        <f>VLOOKUP(D391,'Demandas Projetos'!$A:$W,22,FALSE)</f>
        <v>0</v>
      </c>
      <c r="Q391" s="13">
        <f t="shared" si="13"/>
        <v>388</v>
      </c>
      <c r="R391" s="2"/>
      <c r="S391" s="2"/>
      <c r="T391" s="2"/>
      <c r="U391" s="2"/>
      <c r="V391" s="2"/>
    </row>
    <row r="392" spans="1:22" ht="80.099999999999994" customHeight="1" x14ac:dyDescent="0.2">
      <c r="A392" s="12">
        <f>VLOOKUP('Pontuação - Priorização'!D392,'Demandas Projetos'!$A$6:$E$397,2,FALSE)</f>
        <v>28</v>
      </c>
      <c r="B392" s="45">
        <f t="shared" si="12"/>
        <v>389</v>
      </c>
      <c r="C392" s="46" t="str">
        <f>CONCATENATE(VLOOKUP(D392,'Demandas Projetos'!$A:$C,3,FALSE)," - ",VLOOKUP(D392,'Demandas Projetos'!$A:$D,4,FALSE))</f>
        <v xml:space="preserve"> - </v>
      </c>
      <c r="D392" s="47">
        <f>IFERROR(LARGE('Demandas Projetos'!$W:$W,Q392),"")</f>
        <v>3.2999999999999998E-14</v>
      </c>
      <c r="E392" s="48">
        <f>IFERROR(VLOOKUP($A392,'Demandas Projetos'!$B:$W,7,FALSE),"")</f>
        <v>0</v>
      </c>
      <c r="F392" s="49">
        <f>IFERROR(VLOOKUP($A392,'Demandas Projetos'!$B:$W,8,FALSE),"")</f>
        <v>0</v>
      </c>
      <c r="G392" s="68" t="s">
        <v>6</v>
      </c>
      <c r="H392" s="45"/>
      <c r="I392" s="2"/>
      <c r="J392" s="2"/>
      <c r="K392" s="2"/>
      <c r="L392" s="2"/>
      <c r="M392" s="2"/>
      <c r="N392" s="2"/>
      <c r="O392" s="2"/>
      <c r="P392" s="13">
        <f>VLOOKUP(D392,'Demandas Projetos'!$A:$W,22,FALSE)</f>
        <v>0</v>
      </c>
      <c r="Q392" s="13">
        <f t="shared" si="13"/>
        <v>389</v>
      </c>
      <c r="R392" s="2"/>
      <c r="S392" s="2"/>
      <c r="T392" s="2"/>
      <c r="U392" s="2"/>
      <c r="V392" s="2"/>
    </row>
    <row r="393" spans="1:22" ht="80.099999999999994" customHeight="1" x14ac:dyDescent="0.2">
      <c r="A393" s="12">
        <f>VLOOKUP('Pontuação - Priorização'!D393,'Demandas Projetos'!$A$6:$E$397,2,FALSE)</f>
        <v>27</v>
      </c>
      <c r="B393" s="45">
        <f t="shared" si="12"/>
        <v>390</v>
      </c>
      <c r="C393" s="46" t="str">
        <f>CONCATENATE(VLOOKUP(D393,'Demandas Projetos'!$A:$C,3,FALSE)," - ",VLOOKUP(D393,'Demandas Projetos'!$A:$D,4,FALSE))</f>
        <v xml:space="preserve"> - </v>
      </c>
      <c r="D393" s="47">
        <f>IFERROR(LARGE('Demandas Projetos'!$W:$W,Q393),"")</f>
        <v>3.2000000000000002E-14</v>
      </c>
      <c r="E393" s="48">
        <f>IFERROR(VLOOKUP($A393,'Demandas Projetos'!$B:$W,7,FALSE),"")</f>
        <v>0</v>
      </c>
      <c r="F393" s="49">
        <f>IFERROR(VLOOKUP($A393,'Demandas Projetos'!$B:$W,8,FALSE),"")</f>
        <v>100000</v>
      </c>
      <c r="G393" s="68" t="s">
        <v>6</v>
      </c>
      <c r="H393" s="45"/>
      <c r="I393" s="2"/>
      <c r="J393" s="2"/>
      <c r="K393" s="2"/>
      <c r="L393" s="2"/>
      <c r="M393" s="2"/>
      <c r="N393" s="2"/>
      <c r="O393" s="2"/>
      <c r="P393" s="13">
        <f>VLOOKUP(D393,'Demandas Projetos'!$A:$W,22,FALSE)</f>
        <v>0</v>
      </c>
      <c r="Q393" s="13">
        <f t="shared" si="13"/>
        <v>390</v>
      </c>
      <c r="R393" s="2"/>
      <c r="S393" s="2"/>
      <c r="T393" s="2"/>
      <c r="U393" s="2"/>
      <c r="V393" s="2"/>
    </row>
    <row r="394" spans="1:22" ht="80.099999999999994" customHeight="1" x14ac:dyDescent="0.2">
      <c r="A394" s="12">
        <f>VLOOKUP('Pontuação - Priorização'!D394,'Demandas Projetos'!$A$6:$E$397,2,FALSE)</f>
        <v>26</v>
      </c>
      <c r="B394" s="45">
        <f t="shared" si="12"/>
        <v>391</v>
      </c>
      <c r="C394" s="46" t="str">
        <f>CONCATENATE(VLOOKUP(D394,'Demandas Projetos'!$A:$C,3,FALSE)," - ",VLOOKUP(D394,'Demandas Projetos'!$A:$D,4,FALSE))</f>
        <v xml:space="preserve"> - </v>
      </c>
      <c r="D394" s="47">
        <f>IFERROR(LARGE('Demandas Projetos'!$W:$W,Q394),"")</f>
        <v>3.1E-14</v>
      </c>
      <c r="E394" s="48">
        <f>IFERROR(VLOOKUP($A394,'Demandas Projetos'!$B:$W,7,FALSE),"")</f>
        <v>0</v>
      </c>
      <c r="F394" s="49">
        <f>IFERROR(VLOOKUP($A394,'Demandas Projetos'!$B:$W,8,FALSE),"")</f>
        <v>65000</v>
      </c>
      <c r="G394" s="68" t="s">
        <v>6</v>
      </c>
      <c r="H394" s="45"/>
      <c r="I394" s="2"/>
      <c r="J394" s="2"/>
      <c r="K394" s="2"/>
      <c r="L394" s="2"/>
      <c r="M394" s="2"/>
      <c r="N394" s="2"/>
      <c r="O394" s="2"/>
      <c r="P394" s="13">
        <f>VLOOKUP(D394,'Demandas Projetos'!$A:$W,22,FALSE)</f>
        <v>0</v>
      </c>
      <c r="Q394" s="13">
        <f t="shared" si="13"/>
        <v>391</v>
      </c>
      <c r="R394" s="2"/>
      <c r="S394" s="2"/>
      <c r="T394" s="2"/>
      <c r="U394" s="2"/>
      <c r="V394" s="2"/>
    </row>
    <row r="395" spans="1:22" ht="80.099999999999994" customHeight="1" x14ac:dyDescent="0.2">
      <c r="A395" s="12">
        <f>VLOOKUP('Pontuação - Priorização'!D395,'Demandas Projetos'!$A$6:$E$397,2,FALSE)</f>
        <v>25</v>
      </c>
      <c r="B395" s="45">
        <f t="shared" si="12"/>
        <v>392</v>
      </c>
      <c r="C395" s="46" t="str">
        <f>CONCATENATE(VLOOKUP(D395,'Demandas Projetos'!$A:$C,3,FALSE)," - ",VLOOKUP(D395,'Demandas Projetos'!$A:$D,4,FALSE))</f>
        <v xml:space="preserve"> - </v>
      </c>
      <c r="D395" s="47">
        <f>IFERROR(LARGE('Demandas Projetos'!$W:$W,Q395),"")</f>
        <v>2.9999999999999998E-14</v>
      </c>
      <c r="E395" s="48">
        <f>IFERROR(VLOOKUP($A395,'Demandas Projetos'!$B:$W,7,FALSE),"")</f>
        <v>0</v>
      </c>
      <c r="F395" s="49">
        <f>IFERROR(VLOOKUP($A395,'Demandas Projetos'!$B:$W,8,FALSE),"")</f>
        <v>110000</v>
      </c>
      <c r="G395" s="68" t="s">
        <v>6</v>
      </c>
      <c r="H395" s="45"/>
      <c r="I395" s="2"/>
      <c r="J395" s="2"/>
      <c r="K395" s="2"/>
      <c r="L395" s="2"/>
      <c r="M395" s="2"/>
      <c r="N395" s="2"/>
      <c r="O395" s="2"/>
      <c r="P395" s="13">
        <f>VLOOKUP(D395,'Demandas Projetos'!$A:$W,22,FALSE)</f>
        <v>0</v>
      </c>
      <c r="Q395" s="13">
        <f t="shared" si="13"/>
        <v>392</v>
      </c>
      <c r="R395" s="2"/>
      <c r="S395" s="2"/>
      <c r="T395" s="2"/>
      <c r="U395" s="2"/>
      <c r="V395" s="2"/>
    </row>
    <row r="396" spans="1:22" ht="80.099999999999994" customHeight="1" x14ac:dyDescent="0.2">
      <c r="A396" s="12" t="e">
        <f>VLOOKUP('Pontuação - Priorização'!D396,'Demandas Projetos'!$A$6:$E$397,2,FALSE)</f>
        <v>#N/A</v>
      </c>
      <c r="B396" s="45">
        <f t="shared" si="12"/>
        <v>393</v>
      </c>
      <c r="C396" s="46" t="e">
        <f>CONCATENATE(VLOOKUP(D396,'Demandas Projetos'!$A:$C,3,FALSE)," - ",VLOOKUP(D396,'Demandas Projetos'!$A:$D,4,FALSE))</f>
        <v>#N/A</v>
      </c>
      <c r="D396" s="47" t="str">
        <f>IFERROR(LARGE('Demandas Projetos'!$W:$W,Q396),"")</f>
        <v/>
      </c>
      <c r="E396" s="48" t="str">
        <f>IFERROR(VLOOKUP($A396,'Demandas Projetos'!$B:$W,7,FALSE),"")</f>
        <v/>
      </c>
      <c r="F396" s="49" t="str">
        <f>IFERROR(VLOOKUP($A396,'Demandas Projetos'!$B:$W,8,FALSE),"")</f>
        <v/>
      </c>
      <c r="G396" s="68" t="s">
        <v>6</v>
      </c>
      <c r="H396" s="45"/>
      <c r="I396" s="2"/>
      <c r="J396" s="2"/>
      <c r="K396" s="2"/>
      <c r="L396" s="2"/>
      <c r="M396" s="2"/>
      <c r="N396" s="2"/>
      <c r="O396" s="2"/>
      <c r="P396" s="13" t="e">
        <f>VLOOKUP(D396,'Demandas Projetos'!$A:$W,22,FALSE)</f>
        <v>#N/A</v>
      </c>
      <c r="Q396" s="13">
        <f t="shared" si="13"/>
        <v>393</v>
      </c>
      <c r="R396" s="2"/>
      <c r="S396" s="2"/>
      <c r="T396" s="2"/>
      <c r="U396" s="2"/>
      <c r="V396" s="2"/>
    </row>
    <row r="397" spans="1:22" ht="80.099999999999994" customHeight="1" x14ac:dyDescent="0.2">
      <c r="A397" s="12" t="e">
        <f>VLOOKUP('Pontuação - Priorização'!D397,'Demandas Projetos'!$A$6:$E$397,2,FALSE)</f>
        <v>#N/A</v>
      </c>
      <c r="B397" s="45">
        <f t="shared" si="12"/>
        <v>394</v>
      </c>
      <c r="C397" s="46" t="e">
        <f>CONCATENATE(VLOOKUP(D397,'Demandas Projetos'!$A:$C,3,FALSE)," - ",VLOOKUP(D397,'Demandas Projetos'!$A:$D,4,FALSE))</f>
        <v>#N/A</v>
      </c>
      <c r="D397" s="47" t="str">
        <f>IFERROR(LARGE('Demandas Projetos'!$W:$W,Q397),"")</f>
        <v/>
      </c>
      <c r="E397" s="48" t="str">
        <f>IFERROR(VLOOKUP($A397,'Demandas Projetos'!$B:$W,7,FALSE),"")</f>
        <v/>
      </c>
      <c r="F397" s="49" t="str">
        <f>IFERROR(VLOOKUP($A397,'Demandas Projetos'!$B:$W,8,FALSE),"")</f>
        <v/>
      </c>
      <c r="G397" s="68" t="s">
        <v>6</v>
      </c>
      <c r="H397" s="45"/>
      <c r="I397" s="2"/>
      <c r="J397" s="2"/>
      <c r="K397" s="2"/>
      <c r="L397" s="2"/>
      <c r="M397" s="2"/>
      <c r="N397" s="2"/>
      <c r="O397" s="2"/>
      <c r="P397" s="13" t="e">
        <f>VLOOKUP(D397,'Demandas Projetos'!$A:$W,22,FALSE)</f>
        <v>#N/A</v>
      </c>
      <c r="Q397" s="13">
        <f t="shared" si="13"/>
        <v>394</v>
      </c>
      <c r="R397" s="2"/>
      <c r="S397" s="2"/>
      <c r="T397" s="2"/>
      <c r="U397" s="2"/>
      <c r="V397" s="2"/>
    </row>
    <row r="398" spans="1:22" ht="80.099999999999994" customHeight="1" x14ac:dyDescent="0.2">
      <c r="A398" s="12" t="e">
        <f>VLOOKUP('Pontuação - Priorização'!D398,'Demandas Projetos'!$A$6:$E$397,2,FALSE)</f>
        <v>#N/A</v>
      </c>
      <c r="B398" s="45">
        <f t="shared" si="12"/>
        <v>395</v>
      </c>
      <c r="C398" s="46" t="e">
        <f>CONCATENATE(VLOOKUP(D398,'Demandas Projetos'!$A:$C,3,FALSE)," - ",VLOOKUP(D398,'Demandas Projetos'!$A:$D,4,FALSE))</f>
        <v>#N/A</v>
      </c>
      <c r="D398" s="47" t="str">
        <f>IFERROR(LARGE('Demandas Projetos'!$W:$W,Q398),"")</f>
        <v/>
      </c>
      <c r="E398" s="48" t="str">
        <f>IFERROR(VLOOKUP($A398,'Demandas Projetos'!$B:$W,7,FALSE),"")</f>
        <v/>
      </c>
      <c r="F398" s="49" t="str">
        <f>IFERROR(VLOOKUP($A398,'Demandas Projetos'!$B:$W,8,FALSE),"")</f>
        <v/>
      </c>
      <c r="G398" s="68" t="s">
        <v>6</v>
      </c>
      <c r="H398" s="45"/>
      <c r="I398" s="2"/>
      <c r="J398" s="2"/>
      <c r="K398" s="2"/>
      <c r="L398" s="2"/>
      <c r="M398" s="2"/>
      <c r="N398" s="2"/>
      <c r="O398" s="2"/>
      <c r="P398" s="13" t="e">
        <f>VLOOKUP(D398,'Demandas Projetos'!$A:$W,22,FALSE)</f>
        <v>#N/A</v>
      </c>
      <c r="Q398" s="13">
        <f t="shared" si="13"/>
        <v>395</v>
      </c>
      <c r="R398" s="2"/>
      <c r="S398" s="2"/>
      <c r="T398" s="2"/>
      <c r="U398" s="2"/>
      <c r="V398" s="2"/>
    </row>
    <row r="399" spans="1:22" ht="80.099999999999994" customHeight="1" x14ac:dyDescent="0.2">
      <c r="A399" s="12" t="e">
        <f>VLOOKUP('Pontuação - Priorização'!D399,'Demandas Projetos'!$A$6:$E$397,2,FALSE)</f>
        <v>#N/A</v>
      </c>
      <c r="B399" s="45">
        <f t="shared" si="12"/>
        <v>396</v>
      </c>
      <c r="C399" s="46" t="e">
        <f>CONCATENATE(VLOOKUP(D399,'Demandas Projetos'!$A:$C,3,FALSE)," - ",VLOOKUP(D399,'Demandas Projetos'!$A:$D,4,FALSE))</f>
        <v>#N/A</v>
      </c>
      <c r="D399" s="47" t="str">
        <f>IFERROR(LARGE('Demandas Projetos'!$W:$W,Q399),"")</f>
        <v/>
      </c>
      <c r="E399" s="48" t="str">
        <f>IFERROR(VLOOKUP($A399,'Demandas Projetos'!$B:$W,7,FALSE),"")</f>
        <v/>
      </c>
      <c r="F399" s="49" t="str">
        <f>IFERROR(VLOOKUP($A399,'Demandas Projetos'!$B:$W,8,FALSE),"")</f>
        <v/>
      </c>
      <c r="G399" s="68" t="s">
        <v>6</v>
      </c>
      <c r="H399" s="45"/>
      <c r="I399" s="2"/>
      <c r="J399" s="2"/>
      <c r="K399" s="2"/>
      <c r="L399" s="2"/>
      <c r="M399" s="2"/>
      <c r="N399" s="2"/>
      <c r="O399" s="2"/>
      <c r="P399" s="13" t="e">
        <f>VLOOKUP(D399,'Demandas Projetos'!$A:$W,22,FALSE)</f>
        <v>#N/A</v>
      </c>
      <c r="Q399" s="13">
        <f t="shared" si="13"/>
        <v>396</v>
      </c>
      <c r="R399" s="2"/>
      <c r="S399" s="2"/>
      <c r="T399" s="2"/>
      <c r="U399" s="2"/>
      <c r="V399" s="2"/>
    </row>
    <row r="400" spans="1:22" ht="60" customHeight="1" x14ac:dyDescent="0.2">
      <c r="B400" s="51"/>
      <c r="C400" s="50"/>
      <c r="D400" s="52"/>
      <c r="E400" s="53"/>
      <c r="F400" s="52"/>
      <c r="G400" s="71"/>
      <c r="H400" s="45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2:22" ht="60" customHeight="1" x14ac:dyDescent="0.2">
      <c r="B401" s="51"/>
      <c r="C401" s="50"/>
      <c r="D401" s="52"/>
      <c r="E401" s="53"/>
      <c r="F401" s="52"/>
      <c r="G401" s="71"/>
      <c r="H401" s="45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2:22" ht="60" customHeight="1" x14ac:dyDescent="0.2">
      <c r="B402" s="51"/>
      <c r="C402" s="50"/>
      <c r="D402" s="52"/>
      <c r="E402" s="53"/>
      <c r="F402" s="52"/>
      <c r="G402" s="71"/>
      <c r="H402" s="45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2:22" ht="60" customHeight="1" x14ac:dyDescent="0.2">
      <c r="B403" s="51"/>
      <c r="C403" s="50"/>
      <c r="D403" s="52"/>
      <c r="E403" s="53"/>
      <c r="F403" s="52"/>
      <c r="G403" s="71"/>
      <c r="H403" s="45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2:22" ht="60" customHeight="1" x14ac:dyDescent="0.2">
      <c r="B404" s="51"/>
      <c r="C404" s="50"/>
      <c r="D404" s="52"/>
      <c r="E404" s="53"/>
      <c r="F404" s="52"/>
      <c r="G404" s="71"/>
      <c r="H404" s="45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2:22" ht="60" customHeight="1" x14ac:dyDescent="0.2">
      <c r="B405" s="51"/>
      <c r="C405" s="50"/>
      <c r="D405" s="52"/>
      <c r="E405" s="53"/>
      <c r="F405" s="52"/>
      <c r="G405" s="71"/>
      <c r="H405" s="45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2:22" ht="60" customHeight="1" x14ac:dyDescent="0.2">
      <c r="B406" s="51"/>
      <c r="C406" s="50"/>
      <c r="D406" s="52"/>
      <c r="E406" s="53"/>
      <c r="F406" s="52"/>
      <c r="G406" s="71"/>
      <c r="H406" s="45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2:22" ht="60" customHeight="1" x14ac:dyDescent="0.2">
      <c r="B407" s="51"/>
      <c r="C407" s="50"/>
      <c r="D407" s="52"/>
      <c r="E407" s="53"/>
      <c r="F407" s="52"/>
      <c r="G407" s="71"/>
      <c r="H407" s="45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2:22" ht="60" customHeight="1" x14ac:dyDescent="0.2">
      <c r="B408" s="51"/>
      <c r="C408" s="50"/>
      <c r="D408" s="52"/>
      <c r="E408" s="53"/>
      <c r="F408" s="52"/>
      <c r="G408" s="71"/>
      <c r="H408" s="45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2:22" ht="60" customHeight="1" x14ac:dyDescent="0.2">
      <c r="C409" s="2"/>
      <c r="D409" s="14"/>
      <c r="E409" s="15"/>
      <c r="F409" s="14"/>
      <c r="G409" s="72"/>
      <c r="H409" s="69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2:22" ht="60" customHeight="1" x14ac:dyDescent="0.2">
      <c r="C410" s="2"/>
      <c r="D410" s="14"/>
      <c r="E410" s="15"/>
      <c r="F410" s="14"/>
      <c r="G410" s="72"/>
      <c r="H410" s="69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2:22" ht="60" customHeight="1" x14ac:dyDescent="0.2">
      <c r="C411" s="2"/>
      <c r="D411" s="14"/>
      <c r="E411" s="15"/>
      <c r="F411" s="14"/>
      <c r="G411" s="72"/>
      <c r="H411" s="69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2:22" ht="60" customHeight="1" x14ac:dyDescent="0.2">
      <c r="C412" s="2"/>
      <c r="D412" s="14"/>
      <c r="E412" s="15"/>
      <c r="F412" s="14"/>
      <c r="G412" s="72"/>
      <c r="H412" s="69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2:22" ht="60" customHeight="1" x14ac:dyDescent="0.2">
      <c r="C413" s="2"/>
      <c r="D413" s="14"/>
      <c r="E413" s="15"/>
      <c r="F413" s="14"/>
      <c r="G413" s="72"/>
      <c r="H413" s="69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2:22" ht="60" customHeight="1" x14ac:dyDescent="0.2">
      <c r="C414" s="2"/>
      <c r="D414" s="14"/>
      <c r="E414" s="15"/>
      <c r="F414" s="14"/>
      <c r="G414" s="72"/>
      <c r="H414" s="69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2:22" ht="60" customHeight="1" x14ac:dyDescent="0.2">
      <c r="C415" s="2"/>
      <c r="D415" s="14"/>
      <c r="E415" s="15"/>
      <c r="F415" s="14"/>
      <c r="G415" s="72"/>
      <c r="H415" s="69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2:22" ht="60" customHeight="1" x14ac:dyDescent="0.2">
      <c r="C416" s="2"/>
      <c r="D416" s="14"/>
      <c r="E416" s="15"/>
      <c r="F416" s="14"/>
      <c r="G416" s="72"/>
      <c r="H416" s="69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3:22" ht="60" customHeight="1" x14ac:dyDescent="0.2">
      <c r="C417" s="2"/>
      <c r="D417" s="14"/>
      <c r="E417" s="15"/>
      <c r="F417" s="14"/>
      <c r="G417" s="72"/>
      <c r="H417" s="69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3:22" ht="60" customHeight="1" x14ac:dyDescent="0.2">
      <c r="C418" s="2"/>
      <c r="D418" s="14"/>
      <c r="E418" s="15"/>
      <c r="F418" s="14"/>
      <c r="G418" s="72"/>
      <c r="H418" s="69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3:22" ht="60" customHeight="1" x14ac:dyDescent="0.2">
      <c r="C419" s="2"/>
      <c r="D419" s="14"/>
      <c r="E419" s="15"/>
      <c r="F419" s="14"/>
      <c r="G419" s="72"/>
      <c r="H419" s="69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3:22" ht="60" customHeight="1" x14ac:dyDescent="0.2">
      <c r="C420" s="2"/>
      <c r="D420" s="14"/>
      <c r="E420" s="15"/>
      <c r="F420" s="14"/>
      <c r="G420" s="72"/>
      <c r="H420" s="69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3:22" ht="60" customHeight="1" x14ac:dyDescent="0.2">
      <c r="C421" s="2"/>
      <c r="D421" s="14"/>
      <c r="E421" s="15"/>
      <c r="F421" s="14"/>
      <c r="G421" s="72"/>
      <c r="H421" s="69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3:22" ht="60" customHeight="1" x14ac:dyDescent="0.2">
      <c r="C422" s="2"/>
      <c r="D422" s="14"/>
      <c r="E422" s="15"/>
      <c r="F422" s="14"/>
      <c r="G422" s="72"/>
      <c r="H422" s="69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3:22" ht="60" customHeight="1" x14ac:dyDescent="0.2">
      <c r="C423" s="2"/>
      <c r="D423" s="14"/>
      <c r="E423" s="15"/>
      <c r="F423" s="14"/>
      <c r="G423" s="72"/>
      <c r="H423" s="69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3:22" ht="60" customHeight="1" x14ac:dyDescent="0.2">
      <c r="C424" s="2"/>
      <c r="D424" s="14"/>
      <c r="E424" s="15"/>
      <c r="F424" s="14"/>
      <c r="G424" s="72"/>
      <c r="H424" s="69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3:22" ht="60" customHeight="1" x14ac:dyDescent="0.2">
      <c r="C425" s="2"/>
      <c r="D425" s="14"/>
      <c r="E425" s="15"/>
      <c r="F425" s="14"/>
      <c r="G425" s="72"/>
      <c r="H425" s="69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3:22" ht="60" customHeight="1" x14ac:dyDescent="0.2">
      <c r="C426" s="2"/>
      <c r="D426" s="14"/>
      <c r="E426" s="15"/>
      <c r="F426" s="14"/>
      <c r="G426" s="72"/>
      <c r="H426" s="69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3:22" ht="60" customHeight="1" x14ac:dyDescent="0.2">
      <c r="C427" s="2"/>
      <c r="D427" s="14"/>
      <c r="E427" s="15"/>
      <c r="F427" s="14"/>
      <c r="G427" s="72"/>
      <c r="H427" s="69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3:22" ht="60" customHeight="1" x14ac:dyDescent="0.2">
      <c r="C428" s="2"/>
      <c r="D428" s="14"/>
      <c r="E428" s="15"/>
      <c r="F428" s="14"/>
      <c r="G428" s="72"/>
      <c r="H428" s="69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3:22" ht="60" customHeight="1" x14ac:dyDescent="0.2">
      <c r="C429" s="2"/>
      <c r="D429" s="14"/>
      <c r="E429" s="15"/>
      <c r="F429" s="14"/>
      <c r="G429" s="72"/>
      <c r="H429" s="69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3:22" ht="60" customHeight="1" x14ac:dyDescent="0.2">
      <c r="C430" s="2"/>
      <c r="D430" s="14"/>
      <c r="E430" s="15"/>
      <c r="F430" s="14"/>
      <c r="G430" s="72"/>
      <c r="H430" s="69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3:22" ht="60" customHeight="1" x14ac:dyDescent="0.2">
      <c r="C431" s="2"/>
      <c r="D431" s="14"/>
      <c r="E431" s="15"/>
      <c r="F431" s="14"/>
      <c r="G431" s="72"/>
      <c r="H431" s="69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3:22" ht="60" customHeight="1" x14ac:dyDescent="0.2">
      <c r="C432" s="2"/>
      <c r="D432" s="14"/>
      <c r="E432" s="15"/>
      <c r="F432" s="14"/>
      <c r="G432" s="72"/>
      <c r="H432" s="69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3:22" ht="60" customHeight="1" x14ac:dyDescent="0.2">
      <c r="C433" s="2"/>
      <c r="D433" s="14"/>
      <c r="E433" s="15"/>
      <c r="F433" s="14"/>
      <c r="G433" s="72"/>
      <c r="H433" s="69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3:22" ht="60" customHeight="1" x14ac:dyDescent="0.2">
      <c r="C434" s="2"/>
      <c r="D434" s="14"/>
      <c r="E434" s="15"/>
      <c r="F434" s="14"/>
      <c r="G434" s="72"/>
      <c r="H434" s="69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3:22" ht="60" customHeight="1" x14ac:dyDescent="0.2">
      <c r="C435" s="2"/>
      <c r="D435" s="14"/>
      <c r="E435" s="15"/>
      <c r="F435" s="14"/>
      <c r="G435" s="72"/>
      <c r="H435" s="69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3:22" ht="60" customHeight="1" x14ac:dyDescent="0.2">
      <c r="C436" s="2"/>
      <c r="D436" s="14"/>
      <c r="E436" s="15"/>
      <c r="F436" s="14"/>
      <c r="G436" s="72"/>
      <c r="H436" s="69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3:22" ht="60" customHeight="1" x14ac:dyDescent="0.2">
      <c r="C437" s="2"/>
      <c r="D437" s="14"/>
      <c r="E437" s="15"/>
      <c r="F437" s="14"/>
      <c r="G437" s="72"/>
      <c r="H437" s="69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3:22" ht="60" customHeight="1" x14ac:dyDescent="0.2">
      <c r="C438" s="2"/>
      <c r="D438" s="14"/>
      <c r="E438" s="15"/>
      <c r="F438" s="14"/>
      <c r="G438" s="72"/>
      <c r="H438" s="69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3:22" ht="60" customHeight="1" x14ac:dyDescent="0.2">
      <c r="C439" s="2"/>
      <c r="D439" s="14"/>
      <c r="E439" s="15"/>
      <c r="F439" s="14"/>
      <c r="G439" s="72"/>
      <c r="H439" s="69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3:22" ht="60" customHeight="1" x14ac:dyDescent="0.2">
      <c r="C440" s="2"/>
      <c r="D440" s="14"/>
      <c r="E440" s="15"/>
      <c r="F440" s="14"/>
      <c r="G440" s="72"/>
      <c r="H440" s="69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3:22" ht="60" customHeight="1" x14ac:dyDescent="0.2">
      <c r="C441" s="2"/>
      <c r="D441" s="14"/>
      <c r="E441" s="15"/>
      <c r="F441" s="14"/>
      <c r="G441" s="72"/>
      <c r="H441" s="69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3:22" ht="60" customHeight="1" x14ac:dyDescent="0.2">
      <c r="C442" s="2"/>
      <c r="D442" s="14"/>
      <c r="E442" s="15"/>
      <c r="F442" s="14"/>
      <c r="G442" s="72"/>
      <c r="H442" s="69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3:22" ht="60" customHeight="1" x14ac:dyDescent="0.2">
      <c r="C443" s="2"/>
      <c r="D443" s="14"/>
      <c r="E443" s="15"/>
      <c r="F443" s="14"/>
      <c r="G443" s="72"/>
      <c r="H443" s="69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3:22" ht="60" customHeight="1" x14ac:dyDescent="0.2">
      <c r="C444" s="2"/>
      <c r="D444" s="14"/>
      <c r="E444" s="15"/>
      <c r="F444" s="14"/>
      <c r="G444" s="72"/>
      <c r="H444" s="69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3:22" ht="60" customHeight="1" x14ac:dyDescent="0.2">
      <c r="C445" s="2"/>
      <c r="D445" s="14"/>
      <c r="E445" s="15"/>
      <c r="F445" s="14"/>
      <c r="G445" s="72"/>
      <c r="H445" s="69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3:22" ht="60" customHeight="1" x14ac:dyDescent="0.2">
      <c r="C446" s="2"/>
      <c r="D446" s="14"/>
      <c r="E446" s="15"/>
      <c r="F446" s="14"/>
      <c r="G446" s="72"/>
      <c r="H446" s="69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3:22" ht="60" customHeight="1" x14ac:dyDescent="0.2">
      <c r="C447" s="2"/>
      <c r="D447" s="14"/>
      <c r="E447" s="15"/>
      <c r="F447" s="14"/>
      <c r="G447" s="72"/>
      <c r="H447" s="69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3:22" ht="60" customHeight="1" x14ac:dyDescent="0.2">
      <c r="C448" s="2"/>
      <c r="D448" s="14"/>
      <c r="E448" s="15"/>
      <c r="F448" s="14"/>
      <c r="G448" s="72"/>
      <c r="H448" s="69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3:22" ht="60" customHeight="1" x14ac:dyDescent="0.2">
      <c r="C449" s="2"/>
      <c r="D449" s="14"/>
      <c r="E449" s="15"/>
      <c r="F449" s="14"/>
      <c r="G449" s="72"/>
      <c r="H449" s="69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3:22" ht="60" customHeight="1" x14ac:dyDescent="0.2">
      <c r="C450" s="2"/>
      <c r="D450" s="14"/>
      <c r="E450" s="15"/>
      <c r="F450" s="14"/>
      <c r="G450" s="72"/>
      <c r="H450" s="69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3:22" ht="60" customHeight="1" x14ac:dyDescent="0.2">
      <c r="C451" s="2"/>
      <c r="D451" s="14"/>
      <c r="E451" s="15"/>
      <c r="F451" s="14"/>
      <c r="G451" s="72"/>
      <c r="H451" s="69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3:22" ht="60" customHeight="1" x14ac:dyDescent="0.2">
      <c r="C452" s="2"/>
      <c r="D452" s="14"/>
      <c r="E452" s="15"/>
      <c r="F452" s="14"/>
      <c r="G452" s="72"/>
      <c r="H452" s="69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3:22" ht="60" customHeight="1" x14ac:dyDescent="0.2">
      <c r="C453" s="2"/>
      <c r="D453" s="14"/>
      <c r="E453" s="15"/>
      <c r="F453" s="14"/>
      <c r="G453" s="72"/>
      <c r="H453" s="69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3:22" ht="60" customHeight="1" x14ac:dyDescent="0.2">
      <c r="C454" s="2"/>
      <c r="D454" s="14"/>
      <c r="E454" s="15"/>
      <c r="F454" s="14"/>
      <c r="G454" s="72"/>
      <c r="H454" s="69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3:22" ht="60" customHeight="1" x14ac:dyDescent="0.2">
      <c r="C455" s="2"/>
      <c r="D455" s="14"/>
      <c r="E455" s="15"/>
      <c r="F455" s="14"/>
      <c r="G455" s="72"/>
      <c r="H455" s="69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3:22" ht="60" customHeight="1" x14ac:dyDescent="0.2">
      <c r="C456" s="2"/>
      <c r="D456" s="14"/>
      <c r="E456" s="15"/>
      <c r="F456" s="14"/>
      <c r="G456" s="72"/>
      <c r="H456" s="69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3:22" ht="60" customHeight="1" x14ac:dyDescent="0.2">
      <c r="C457" s="2"/>
      <c r="D457" s="14"/>
      <c r="E457" s="15"/>
      <c r="F457" s="14"/>
      <c r="G457" s="72"/>
      <c r="H457" s="69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3:22" ht="60" customHeight="1" x14ac:dyDescent="0.2">
      <c r="C458" s="2"/>
      <c r="D458" s="14"/>
      <c r="E458" s="15"/>
      <c r="F458" s="14"/>
      <c r="G458" s="72"/>
      <c r="H458" s="69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3:22" ht="60" customHeight="1" x14ac:dyDescent="0.2">
      <c r="C459" s="2"/>
      <c r="D459" s="14"/>
      <c r="E459" s="15"/>
      <c r="F459" s="14"/>
      <c r="G459" s="72"/>
      <c r="H459" s="69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3:22" ht="60" customHeight="1" x14ac:dyDescent="0.2">
      <c r="C460" s="2"/>
      <c r="D460" s="14"/>
      <c r="E460" s="15"/>
      <c r="F460" s="14"/>
      <c r="G460" s="72"/>
      <c r="H460" s="69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3:22" ht="60" customHeight="1" x14ac:dyDescent="0.2">
      <c r="C461" s="2"/>
      <c r="D461" s="14"/>
      <c r="E461" s="15"/>
      <c r="F461" s="14"/>
      <c r="G461" s="72"/>
      <c r="H461" s="69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3:22" ht="60" customHeight="1" x14ac:dyDescent="0.2">
      <c r="C462" s="2"/>
      <c r="D462" s="14"/>
      <c r="E462" s="15"/>
      <c r="F462" s="14"/>
      <c r="G462" s="72"/>
      <c r="H462" s="69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3:22" ht="60" customHeight="1" x14ac:dyDescent="0.2">
      <c r="C463" s="2"/>
      <c r="D463" s="14"/>
      <c r="E463" s="15"/>
      <c r="F463" s="14"/>
      <c r="G463" s="72"/>
      <c r="H463" s="69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3:22" ht="60" customHeight="1" x14ac:dyDescent="0.2">
      <c r="C464" s="2"/>
      <c r="D464" s="14"/>
      <c r="E464" s="15"/>
      <c r="F464" s="14"/>
      <c r="G464" s="72"/>
      <c r="H464" s="69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3:22" ht="60" customHeight="1" x14ac:dyDescent="0.2">
      <c r="C465" s="2"/>
      <c r="D465" s="14"/>
      <c r="E465" s="15"/>
      <c r="F465" s="14"/>
      <c r="G465" s="72"/>
      <c r="H465" s="69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3:22" ht="60" customHeight="1" x14ac:dyDescent="0.2">
      <c r="C466" s="2"/>
      <c r="D466" s="14"/>
      <c r="E466" s="15"/>
      <c r="F466" s="14"/>
      <c r="G466" s="72"/>
      <c r="H466" s="69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3:22" ht="60" customHeight="1" x14ac:dyDescent="0.2">
      <c r="C467" s="2"/>
      <c r="D467" s="14"/>
      <c r="E467" s="15"/>
      <c r="F467" s="14"/>
      <c r="G467" s="72"/>
      <c r="H467" s="69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3:22" ht="60" customHeight="1" x14ac:dyDescent="0.2">
      <c r="C468" s="2"/>
      <c r="D468" s="14"/>
      <c r="E468" s="15"/>
      <c r="F468" s="14"/>
      <c r="G468" s="72"/>
      <c r="H468" s="69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3:22" ht="60" customHeight="1" x14ac:dyDescent="0.2">
      <c r="C469" s="2"/>
      <c r="D469" s="14"/>
      <c r="E469" s="15"/>
      <c r="F469" s="14"/>
      <c r="G469" s="72"/>
      <c r="H469" s="69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3:22" ht="60" customHeight="1" x14ac:dyDescent="0.2">
      <c r="C470" s="2"/>
      <c r="D470" s="14"/>
      <c r="E470" s="15"/>
      <c r="F470" s="14"/>
      <c r="G470" s="72"/>
      <c r="H470" s="69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3:22" ht="60" customHeight="1" x14ac:dyDescent="0.2">
      <c r="C471" s="2"/>
      <c r="D471" s="14"/>
      <c r="E471" s="15"/>
      <c r="F471" s="14"/>
      <c r="G471" s="72"/>
      <c r="H471" s="69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3:22" ht="60" customHeight="1" x14ac:dyDescent="0.2">
      <c r="C472" s="2"/>
      <c r="D472" s="14"/>
      <c r="E472" s="15"/>
      <c r="F472" s="14"/>
      <c r="G472" s="72"/>
      <c r="H472" s="69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3:22" ht="60" customHeight="1" x14ac:dyDescent="0.2">
      <c r="C473" s="2"/>
      <c r="D473" s="14"/>
      <c r="E473" s="15"/>
      <c r="F473" s="14"/>
      <c r="G473" s="72"/>
      <c r="H473" s="69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3:22" ht="60" customHeight="1" x14ac:dyDescent="0.2">
      <c r="C474" s="2"/>
      <c r="D474" s="14"/>
      <c r="E474" s="15"/>
      <c r="F474" s="14"/>
      <c r="G474" s="72"/>
      <c r="H474" s="69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3:22" ht="60" customHeight="1" x14ac:dyDescent="0.2">
      <c r="C475" s="2"/>
      <c r="D475" s="14"/>
      <c r="E475" s="15"/>
      <c r="F475" s="14"/>
      <c r="G475" s="72"/>
      <c r="H475" s="69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3:22" ht="60" customHeight="1" x14ac:dyDescent="0.2">
      <c r="C476" s="2"/>
      <c r="D476" s="14"/>
      <c r="E476" s="15"/>
      <c r="F476" s="14"/>
      <c r="G476" s="72"/>
      <c r="H476" s="69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3:22" ht="60" customHeight="1" x14ac:dyDescent="0.2">
      <c r="C477" s="2"/>
      <c r="D477" s="14"/>
      <c r="E477" s="15"/>
      <c r="F477" s="14"/>
      <c r="G477" s="72"/>
      <c r="H477" s="69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3:22" ht="60" customHeight="1" x14ac:dyDescent="0.2">
      <c r="C478" s="2"/>
      <c r="D478" s="14"/>
      <c r="E478" s="15"/>
      <c r="F478" s="14"/>
      <c r="G478" s="72"/>
      <c r="H478" s="69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3:22" ht="60" customHeight="1" x14ac:dyDescent="0.2">
      <c r="C479" s="2"/>
      <c r="D479" s="14"/>
      <c r="E479" s="15"/>
      <c r="F479" s="14"/>
      <c r="G479" s="72"/>
      <c r="H479" s="69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3:22" ht="60" customHeight="1" x14ac:dyDescent="0.2">
      <c r="C480" s="2"/>
      <c r="D480" s="14"/>
      <c r="E480" s="15"/>
      <c r="F480" s="14"/>
      <c r="G480" s="72"/>
      <c r="H480" s="69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3:22" ht="60" customHeight="1" x14ac:dyDescent="0.2">
      <c r="C481" s="2"/>
      <c r="D481" s="14"/>
      <c r="E481" s="15"/>
      <c r="F481" s="14"/>
      <c r="G481" s="72"/>
      <c r="H481" s="69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3:22" ht="60" customHeight="1" x14ac:dyDescent="0.2">
      <c r="C482" s="2"/>
      <c r="D482" s="14"/>
      <c r="E482" s="15"/>
      <c r="F482" s="14"/>
      <c r="G482" s="72"/>
      <c r="H482" s="69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3:22" ht="60" customHeight="1" x14ac:dyDescent="0.2">
      <c r="C483" s="2"/>
      <c r="D483" s="14"/>
      <c r="E483" s="15"/>
      <c r="F483" s="14"/>
      <c r="G483" s="72"/>
      <c r="H483" s="69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3:22" ht="60" customHeight="1" x14ac:dyDescent="0.2">
      <c r="C484" s="2"/>
      <c r="D484" s="14"/>
      <c r="E484" s="15"/>
      <c r="F484" s="14"/>
      <c r="G484" s="72"/>
      <c r="H484" s="69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3:22" ht="60" customHeight="1" x14ac:dyDescent="0.2">
      <c r="C485" s="2"/>
      <c r="D485" s="14"/>
      <c r="E485" s="15"/>
      <c r="F485" s="14"/>
      <c r="G485" s="72"/>
      <c r="H485" s="69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3:22" ht="60" customHeight="1" x14ac:dyDescent="0.2">
      <c r="C486" s="2"/>
      <c r="D486" s="14"/>
      <c r="E486" s="15"/>
      <c r="F486" s="14"/>
      <c r="G486" s="72"/>
      <c r="H486" s="69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3:22" ht="60" customHeight="1" x14ac:dyDescent="0.2">
      <c r="C487" s="2"/>
      <c r="D487" s="14"/>
      <c r="E487" s="15"/>
      <c r="F487" s="14"/>
      <c r="G487" s="72"/>
      <c r="H487" s="69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3:22" ht="60" customHeight="1" x14ac:dyDescent="0.2">
      <c r="C488" s="2"/>
      <c r="D488" s="14"/>
      <c r="E488" s="15"/>
      <c r="F488" s="14"/>
      <c r="G488" s="72"/>
      <c r="H488" s="69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3:22" ht="60" customHeight="1" x14ac:dyDescent="0.2">
      <c r="C489" s="2"/>
      <c r="D489" s="14"/>
      <c r="E489" s="15"/>
      <c r="F489" s="14"/>
      <c r="G489" s="72"/>
      <c r="H489" s="69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3:22" ht="60" customHeight="1" x14ac:dyDescent="0.2">
      <c r="C490" s="2"/>
      <c r="D490" s="14"/>
      <c r="E490" s="15"/>
      <c r="F490" s="14"/>
      <c r="G490" s="72"/>
      <c r="H490" s="69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3:22" ht="60" customHeight="1" x14ac:dyDescent="0.2">
      <c r="C491" s="2"/>
      <c r="D491" s="14"/>
      <c r="E491" s="15"/>
      <c r="F491" s="14"/>
      <c r="G491" s="72"/>
      <c r="H491" s="69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3:22" ht="60" customHeight="1" x14ac:dyDescent="0.2">
      <c r="C492" s="2"/>
      <c r="D492" s="14"/>
      <c r="E492" s="15"/>
      <c r="F492" s="14"/>
      <c r="G492" s="72"/>
      <c r="H492" s="69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3:22" ht="60" customHeight="1" x14ac:dyDescent="0.2">
      <c r="C493" s="2"/>
      <c r="D493" s="14"/>
      <c r="E493" s="15"/>
      <c r="F493" s="14"/>
      <c r="G493" s="72"/>
      <c r="H493" s="69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3:22" ht="60" customHeight="1" x14ac:dyDescent="0.2">
      <c r="C494" s="2"/>
      <c r="D494" s="14"/>
      <c r="E494" s="15"/>
      <c r="F494" s="14"/>
      <c r="G494" s="72"/>
      <c r="H494" s="69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3:22" ht="60" customHeight="1" x14ac:dyDescent="0.2">
      <c r="C495" s="2"/>
      <c r="D495" s="14"/>
      <c r="E495" s="15"/>
      <c r="F495" s="14"/>
      <c r="G495" s="72"/>
      <c r="H495" s="69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3:22" ht="60" customHeight="1" x14ac:dyDescent="0.2">
      <c r="C496" s="2"/>
      <c r="D496" s="14"/>
      <c r="E496" s="15"/>
      <c r="F496" s="14"/>
      <c r="G496" s="72"/>
      <c r="H496" s="69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3:22" ht="60" customHeight="1" x14ac:dyDescent="0.2">
      <c r="C497" s="2"/>
      <c r="D497" s="14"/>
      <c r="E497" s="15"/>
      <c r="F497" s="14"/>
      <c r="G497" s="72"/>
      <c r="H497" s="69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3:22" ht="60" customHeight="1" x14ac:dyDescent="0.2">
      <c r="C498" s="2"/>
      <c r="D498" s="14"/>
      <c r="E498" s="15"/>
      <c r="F498" s="14"/>
      <c r="G498" s="72"/>
      <c r="H498" s="69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3:22" ht="60" customHeight="1" x14ac:dyDescent="0.2">
      <c r="C499" s="2"/>
      <c r="D499" s="14"/>
      <c r="E499" s="15"/>
      <c r="F499" s="14"/>
      <c r="G499" s="72"/>
      <c r="H499" s="69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3:22" ht="60" customHeight="1" x14ac:dyDescent="0.2">
      <c r="C500" s="2"/>
      <c r="D500" s="14"/>
      <c r="E500" s="15"/>
      <c r="F500" s="14"/>
      <c r="G500" s="72"/>
      <c r="H500" s="69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3:22" ht="60" customHeight="1" x14ac:dyDescent="0.2">
      <c r="C501" s="2"/>
      <c r="D501" s="14"/>
      <c r="E501" s="15"/>
      <c r="F501" s="14"/>
      <c r="G501" s="72"/>
      <c r="H501" s="69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3:22" ht="60" customHeight="1" x14ac:dyDescent="0.2">
      <c r="C502" s="2"/>
      <c r="D502" s="14"/>
      <c r="E502" s="15"/>
      <c r="F502" s="14"/>
      <c r="G502" s="72"/>
      <c r="H502" s="69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3:22" ht="60" customHeight="1" x14ac:dyDescent="0.2">
      <c r="C503" s="2"/>
      <c r="D503" s="14"/>
      <c r="E503" s="15"/>
      <c r="F503" s="14"/>
      <c r="G503" s="72"/>
      <c r="H503" s="69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3:22" ht="60" customHeight="1" x14ac:dyDescent="0.2">
      <c r="C504" s="2"/>
      <c r="D504" s="14"/>
      <c r="E504" s="15"/>
      <c r="F504" s="14"/>
      <c r="G504" s="72"/>
      <c r="H504" s="69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3:22" ht="60" customHeight="1" x14ac:dyDescent="0.2">
      <c r="C505" s="2"/>
      <c r="D505" s="14"/>
      <c r="E505" s="15"/>
      <c r="F505" s="14"/>
      <c r="G505" s="72"/>
      <c r="H505" s="69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3:22" ht="60" customHeight="1" x14ac:dyDescent="0.2">
      <c r="C506" s="2"/>
      <c r="D506" s="14"/>
      <c r="E506" s="15"/>
      <c r="F506" s="14"/>
      <c r="G506" s="72"/>
      <c r="H506" s="69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3:22" ht="60" customHeight="1" x14ac:dyDescent="0.2">
      <c r="C507" s="2"/>
      <c r="D507" s="14"/>
      <c r="E507" s="15"/>
      <c r="F507" s="14"/>
      <c r="G507" s="72"/>
      <c r="H507" s="69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3:22" ht="60" customHeight="1" x14ac:dyDescent="0.2">
      <c r="C508" s="2"/>
      <c r="D508" s="14"/>
      <c r="E508" s="15"/>
      <c r="F508" s="14"/>
      <c r="G508" s="72"/>
      <c r="H508" s="69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3:22" ht="60" customHeight="1" x14ac:dyDescent="0.2">
      <c r="C509" s="2"/>
      <c r="D509" s="14"/>
      <c r="E509" s="15"/>
      <c r="F509" s="14"/>
      <c r="G509" s="72"/>
      <c r="H509" s="69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3:22" ht="60" customHeight="1" x14ac:dyDescent="0.2">
      <c r="C510" s="2"/>
      <c r="D510" s="14"/>
      <c r="E510" s="15"/>
      <c r="F510" s="14"/>
      <c r="G510" s="72"/>
      <c r="H510" s="69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3:22" ht="60" customHeight="1" x14ac:dyDescent="0.2">
      <c r="C511" s="2"/>
      <c r="D511" s="14"/>
      <c r="E511" s="15"/>
      <c r="F511" s="14"/>
      <c r="G511" s="72"/>
      <c r="H511" s="69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3:22" ht="60" customHeight="1" x14ac:dyDescent="0.2">
      <c r="C512" s="2"/>
      <c r="D512" s="14"/>
      <c r="E512" s="15"/>
      <c r="F512" s="14"/>
      <c r="G512" s="72"/>
      <c r="H512" s="69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3:22" ht="60" customHeight="1" x14ac:dyDescent="0.2">
      <c r="C513" s="2"/>
      <c r="D513" s="14"/>
      <c r="E513" s="15"/>
      <c r="F513" s="14"/>
      <c r="G513" s="72"/>
      <c r="H513" s="69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3:22" ht="60" customHeight="1" x14ac:dyDescent="0.2">
      <c r="C514" s="2"/>
      <c r="D514" s="14"/>
      <c r="E514" s="15"/>
      <c r="F514" s="14"/>
      <c r="G514" s="72"/>
      <c r="H514" s="69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3:22" ht="60" customHeight="1" x14ac:dyDescent="0.2">
      <c r="C515" s="2"/>
      <c r="D515" s="14"/>
      <c r="E515" s="15"/>
      <c r="F515" s="14"/>
      <c r="G515" s="72"/>
      <c r="H515" s="69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3:22" ht="60" customHeight="1" x14ac:dyDescent="0.2">
      <c r="C516" s="2"/>
      <c r="D516" s="14"/>
      <c r="E516" s="15"/>
      <c r="F516" s="14"/>
      <c r="G516" s="72"/>
      <c r="H516" s="69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3:22" ht="60" customHeight="1" x14ac:dyDescent="0.2">
      <c r="C517" s="2"/>
      <c r="D517" s="14"/>
      <c r="E517" s="15"/>
      <c r="F517" s="14"/>
      <c r="G517" s="72"/>
      <c r="H517" s="69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3:22" ht="60" customHeight="1" x14ac:dyDescent="0.2">
      <c r="C518" s="2"/>
      <c r="D518" s="14"/>
      <c r="E518" s="15"/>
      <c r="F518" s="14"/>
      <c r="G518" s="72"/>
      <c r="H518" s="69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3:22" ht="60" customHeight="1" x14ac:dyDescent="0.2">
      <c r="C519" s="2"/>
      <c r="D519" s="14"/>
      <c r="E519" s="15"/>
      <c r="F519" s="14"/>
      <c r="G519" s="72"/>
      <c r="H519" s="69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3:22" ht="60" customHeight="1" x14ac:dyDescent="0.2">
      <c r="C520" s="2"/>
      <c r="D520" s="14"/>
      <c r="E520" s="15"/>
      <c r="F520" s="14"/>
      <c r="G520" s="72"/>
      <c r="H520" s="69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3:22" ht="60" customHeight="1" x14ac:dyDescent="0.2">
      <c r="C521" s="2"/>
      <c r="D521" s="14"/>
      <c r="E521" s="15"/>
      <c r="F521" s="14"/>
      <c r="G521" s="72"/>
      <c r="H521" s="69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3:22" ht="60" customHeight="1" x14ac:dyDescent="0.2">
      <c r="C522" s="2"/>
      <c r="D522" s="14"/>
      <c r="E522" s="15"/>
      <c r="F522" s="14"/>
      <c r="G522" s="72"/>
      <c r="H522" s="69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3:22" ht="60" customHeight="1" x14ac:dyDescent="0.2">
      <c r="C523" s="2"/>
      <c r="D523" s="14"/>
      <c r="E523" s="15"/>
      <c r="F523" s="14"/>
      <c r="G523" s="72"/>
      <c r="H523" s="69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3:22" ht="60" customHeight="1" x14ac:dyDescent="0.2">
      <c r="C524" s="2"/>
      <c r="D524" s="14"/>
      <c r="E524" s="15"/>
      <c r="F524" s="14"/>
      <c r="G524" s="72"/>
      <c r="H524" s="69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3:22" ht="60" customHeight="1" x14ac:dyDescent="0.2">
      <c r="C525" s="2"/>
      <c r="D525" s="14"/>
      <c r="E525" s="15"/>
      <c r="F525" s="14"/>
      <c r="G525" s="72"/>
      <c r="H525" s="69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3:22" ht="60" customHeight="1" x14ac:dyDescent="0.2">
      <c r="C526" s="2"/>
      <c r="D526" s="14"/>
      <c r="E526" s="15"/>
      <c r="F526" s="14"/>
      <c r="G526" s="72"/>
      <c r="H526" s="69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3:22" ht="60" customHeight="1" x14ac:dyDescent="0.2">
      <c r="C527" s="2"/>
      <c r="D527" s="14"/>
      <c r="E527" s="15"/>
      <c r="F527" s="14"/>
      <c r="G527" s="72"/>
      <c r="H527" s="69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3:22" ht="60" customHeight="1" x14ac:dyDescent="0.2">
      <c r="C528" s="2"/>
      <c r="D528" s="14"/>
      <c r="E528" s="15"/>
      <c r="F528" s="14"/>
      <c r="G528" s="72"/>
      <c r="H528" s="69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3:22" ht="60" customHeight="1" x14ac:dyDescent="0.2">
      <c r="C529" s="2"/>
      <c r="D529" s="14"/>
      <c r="E529" s="15"/>
      <c r="F529" s="14"/>
      <c r="G529" s="72"/>
      <c r="H529" s="69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3:22" ht="60" customHeight="1" x14ac:dyDescent="0.2">
      <c r="C530" s="2"/>
      <c r="D530" s="14"/>
      <c r="E530" s="15"/>
      <c r="F530" s="14"/>
      <c r="G530" s="72"/>
      <c r="H530" s="69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3:22" ht="60" customHeight="1" x14ac:dyDescent="0.2">
      <c r="C531" s="2"/>
      <c r="D531" s="14"/>
      <c r="E531" s="15"/>
      <c r="F531" s="14"/>
      <c r="G531" s="72"/>
      <c r="H531" s="69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3:22" ht="60" customHeight="1" x14ac:dyDescent="0.2">
      <c r="C532" s="2"/>
      <c r="D532" s="14"/>
      <c r="E532" s="15"/>
      <c r="F532" s="14"/>
      <c r="G532" s="72"/>
      <c r="H532" s="69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3:22" ht="60" customHeight="1" x14ac:dyDescent="0.2">
      <c r="C533" s="2"/>
      <c r="D533" s="14"/>
      <c r="E533" s="15"/>
      <c r="F533" s="14"/>
      <c r="G533" s="72"/>
      <c r="H533" s="69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3:22" ht="60" customHeight="1" x14ac:dyDescent="0.2">
      <c r="C534" s="2"/>
      <c r="D534" s="14"/>
      <c r="E534" s="15"/>
      <c r="F534" s="14"/>
      <c r="G534" s="72"/>
      <c r="H534" s="69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3:22" ht="60" customHeight="1" x14ac:dyDescent="0.2">
      <c r="C535" s="2"/>
      <c r="D535" s="14"/>
      <c r="E535" s="15"/>
      <c r="F535" s="14"/>
      <c r="G535" s="72"/>
      <c r="H535" s="69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3:22" ht="60" customHeight="1" x14ac:dyDescent="0.2">
      <c r="C536" s="2"/>
      <c r="D536" s="14"/>
      <c r="E536" s="15"/>
      <c r="F536" s="14"/>
      <c r="G536" s="72"/>
      <c r="H536" s="69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3:22" ht="60" customHeight="1" x14ac:dyDescent="0.2">
      <c r="C537" s="2"/>
      <c r="D537" s="14"/>
      <c r="E537" s="15"/>
      <c r="F537" s="14"/>
      <c r="G537" s="72"/>
      <c r="H537" s="69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3:22" ht="60" customHeight="1" x14ac:dyDescent="0.2">
      <c r="C538" s="2"/>
      <c r="D538" s="14"/>
      <c r="E538" s="15"/>
      <c r="F538" s="14"/>
      <c r="G538" s="72"/>
      <c r="H538" s="69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3:22" ht="60" customHeight="1" x14ac:dyDescent="0.2">
      <c r="C539" s="2"/>
      <c r="D539" s="14"/>
      <c r="E539" s="15"/>
      <c r="F539" s="14"/>
      <c r="G539" s="72"/>
      <c r="H539" s="69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3:22" ht="60" customHeight="1" x14ac:dyDescent="0.2">
      <c r="C540" s="2"/>
      <c r="D540" s="14"/>
      <c r="E540" s="15"/>
      <c r="F540" s="14"/>
      <c r="G540" s="72"/>
      <c r="H540" s="69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3:22" ht="60" customHeight="1" x14ac:dyDescent="0.2">
      <c r="C541" s="2"/>
      <c r="D541" s="14"/>
      <c r="E541" s="15"/>
      <c r="F541" s="14"/>
      <c r="G541" s="72"/>
      <c r="H541" s="69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3:22" ht="60" customHeight="1" x14ac:dyDescent="0.2">
      <c r="C542" s="2"/>
      <c r="D542" s="14"/>
      <c r="E542" s="15"/>
      <c r="F542" s="14"/>
      <c r="G542" s="72"/>
      <c r="H542" s="69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3:22" ht="60" customHeight="1" x14ac:dyDescent="0.2">
      <c r="C543" s="2"/>
      <c r="D543" s="14"/>
      <c r="E543" s="15"/>
      <c r="F543" s="14"/>
      <c r="G543" s="72"/>
      <c r="H543" s="69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3:22" ht="60" customHeight="1" x14ac:dyDescent="0.2">
      <c r="C544" s="2"/>
      <c r="D544" s="14"/>
      <c r="E544" s="15"/>
      <c r="F544" s="14"/>
      <c r="G544" s="72"/>
      <c r="H544" s="69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3:22" ht="60" customHeight="1" x14ac:dyDescent="0.2">
      <c r="C545" s="2"/>
      <c r="D545" s="14"/>
      <c r="E545" s="15"/>
      <c r="F545" s="14"/>
      <c r="G545" s="72"/>
      <c r="H545" s="69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3:22" ht="60" customHeight="1" x14ac:dyDescent="0.2">
      <c r="C546" s="2"/>
      <c r="D546" s="14"/>
      <c r="E546" s="15"/>
      <c r="F546" s="14"/>
      <c r="G546" s="72"/>
      <c r="H546" s="69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3:22" ht="60" customHeight="1" x14ac:dyDescent="0.2">
      <c r="C547" s="2"/>
      <c r="D547" s="14"/>
      <c r="E547" s="15"/>
      <c r="F547" s="14"/>
      <c r="G547" s="72"/>
      <c r="H547" s="69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3:22" ht="60" customHeight="1" x14ac:dyDescent="0.2">
      <c r="C548" s="2"/>
      <c r="D548" s="14"/>
      <c r="E548" s="15"/>
      <c r="F548" s="14"/>
      <c r="G548" s="72"/>
      <c r="H548" s="69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3:22" ht="60" customHeight="1" x14ac:dyDescent="0.2">
      <c r="C549" s="2"/>
      <c r="D549" s="14"/>
      <c r="E549" s="15"/>
      <c r="F549" s="14"/>
      <c r="G549" s="72"/>
      <c r="H549" s="69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3:22" ht="60" customHeight="1" x14ac:dyDescent="0.2">
      <c r="C550" s="2"/>
      <c r="D550" s="14"/>
      <c r="E550" s="15"/>
      <c r="F550" s="14"/>
      <c r="G550" s="72"/>
      <c r="H550" s="69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3:22" ht="60" customHeight="1" x14ac:dyDescent="0.2">
      <c r="C551" s="2"/>
      <c r="D551" s="14"/>
      <c r="E551" s="15"/>
      <c r="F551" s="14"/>
      <c r="G551" s="72"/>
      <c r="H551" s="69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3:22" ht="60" customHeight="1" x14ac:dyDescent="0.2">
      <c r="C552" s="2"/>
      <c r="D552" s="14"/>
      <c r="E552" s="15"/>
      <c r="F552" s="14"/>
      <c r="G552" s="72"/>
      <c r="H552" s="69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3:22" ht="60" customHeight="1" x14ac:dyDescent="0.2">
      <c r="C553" s="2"/>
      <c r="D553" s="14"/>
      <c r="E553" s="15"/>
      <c r="F553" s="14"/>
      <c r="G553" s="72"/>
      <c r="H553" s="69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3:22" ht="60" customHeight="1" x14ac:dyDescent="0.2">
      <c r="C554" s="2"/>
      <c r="D554" s="14"/>
      <c r="E554" s="15"/>
      <c r="F554" s="14"/>
      <c r="G554" s="72"/>
      <c r="H554" s="69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3:22" ht="60" customHeight="1" x14ac:dyDescent="0.2">
      <c r="C555" s="2"/>
      <c r="D555" s="14"/>
      <c r="E555" s="15"/>
      <c r="F555" s="14"/>
      <c r="G555" s="72"/>
      <c r="H555" s="69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3:22" ht="60" customHeight="1" x14ac:dyDescent="0.2">
      <c r="C556" s="2"/>
      <c r="D556" s="14"/>
      <c r="E556" s="15"/>
      <c r="F556" s="14"/>
      <c r="G556" s="72"/>
      <c r="H556" s="69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3:22" ht="60" customHeight="1" x14ac:dyDescent="0.2">
      <c r="C557" s="2"/>
      <c r="D557" s="14"/>
      <c r="E557" s="15"/>
      <c r="F557" s="14"/>
      <c r="G557" s="72"/>
      <c r="H557" s="69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3:22" ht="60" customHeight="1" x14ac:dyDescent="0.2">
      <c r="C558" s="2"/>
      <c r="D558" s="14"/>
      <c r="E558" s="15"/>
      <c r="F558" s="14"/>
      <c r="G558" s="72"/>
      <c r="H558" s="69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3:22" ht="60" customHeight="1" x14ac:dyDescent="0.2">
      <c r="C559" s="2"/>
      <c r="D559" s="14"/>
      <c r="E559" s="15"/>
      <c r="F559" s="14"/>
      <c r="G559" s="72"/>
      <c r="H559" s="69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3:22" ht="60" customHeight="1" x14ac:dyDescent="0.2">
      <c r="C560" s="2"/>
      <c r="D560" s="14"/>
      <c r="E560" s="15"/>
      <c r="F560" s="14"/>
      <c r="G560" s="72"/>
      <c r="H560" s="69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3:22" ht="60" customHeight="1" x14ac:dyDescent="0.2">
      <c r="C561" s="2"/>
      <c r="D561" s="14"/>
      <c r="E561" s="15"/>
      <c r="F561" s="14"/>
      <c r="G561" s="72"/>
      <c r="H561" s="69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3:22" ht="60" customHeight="1" x14ac:dyDescent="0.2">
      <c r="C562" s="2"/>
      <c r="D562" s="14"/>
      <c r="E562" s="15"/>
      <c r="F562" s="14"/>
      <c r="G562" s="72"/>
      <c r="H562" s="69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3:22" ht="60" customHeight="1" x14ac:dyDescent="0.2">
      <c r="C563" s="2"/>
      <c r="D563" s="14"/>
      <c r="E563" s="15"/>
      <c r="F563" s="14"/>
      <c r="G563" s="72"/>
      <c r="H563" s="69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3:22" ht="60" customHeight="1" x14ac:dyDescent="0.2">
      <c r="C564" s="2"/>
      <c r="D564" s="14"/>
      <c r="E564" s="15"/>
      <c r="F564" s="14"/>
      <c r="G564" s="72"/>
      <c r="H564" s="69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3:22" ht="60" customHeight="1" x14ac:dyDescent="0.2">
      <c r="C565" s="2"/>
      <c r="D565" s="14"/>
      <c r="E565" s="15"/>
      <c r="F565" s="14"/>
      <c r="G565" s="72"/>
      <c r="H565" s="69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3:22" ht="60" customHeight="1" x14ac:dyDescent="0.2">
      <c r="C566" s="2"/>
      <c r="D566" s="14"/>
      <c r="E566" s="15"/>
      <c r="F566" s="14"/>
      <c r="G566" s="72"/>
      <c r="H566" s="69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3:22" ht="60" customHeight="1" x14ac:dyDescent="0.2">
      <c r="C567" s="2"/>
      <c r="D567" s="14"/>
      <c r="E567" s="15"/>
      <c r="F567" s="14"/>
      <c r="G567" s="72"/>
      <c r="H567" s="69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3:22" ht="60" customHeight="1" x14ac:dyDescent="0.2">
      <c r="C568" s="2"/>
      <c r="D568" s="14"/>
      <c r="E568" s="15"/>
      <c r="F568" s="14"/>
      <c r="G568" s="72"/>
      <c r="H568" s="69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3:22" ht="60" customHeight="1" x14ac:dyDescent="0.2">
      <c r="C569" s="2"/>
      <c r="D569" s="14"/>
      <c r="E569" s="15"/>
      <c r="F569" s="14"/>
      <c r="G569" s="72"/>
      <c r="H569" s="69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3:22" ht="60" customHeight="1" x14ac:dyDescent="0.2">
      <c r="C570" s="2"/>
      <c r="D570" s="14"/>
      <c r="E570" s="15"/>
      <c r="F570" s="14"/>
      <c r="G570" s="72"/>
      <c r="H570" s="69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3:22" ht="60" customHeight="1" x14ac:dyDescent="0.2">
      <c r="C571" s="2"/>
      <c r="D571" s="14"/>
      <c r="E571" s="15"/>
      <c r="F571" s="14"/>
      <c r="G571" s="72"/>
      <c r="H571" s="69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3:22" ht="60" customHeight="1" x14ac:dyDescent="0.2">
      <c r="C572" s="2"/>
      <c r="D572" s="14"/>
      <c r="E572" s="15"/>
      <c r="F572" s="14"/>
      <c r="G572" s="72"/>
      <c r="H572" s="69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3:22" ht="60" customHeight="1" x14ac:dyDescent="0.2">
      <c r="C573" s="2"/>
      <c r="D573" s="14"/>
      <c r="E573" s="15"/>
      <c r="F573" s="14"/>
      <c r="G573" s="72"/>
      <c r="H573" s="69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3:22" ht="60" customHeight="1" x14ac:dyDescent="0.2">
      <c r="C574" s="2"/>
      <c r="D574" s="14"/>
      <c r="E574" s="15"/>
      <c r="F574" s="14"/>
      <c r="G574" s="72"/>
      <c r="H574" s="69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3:22" ht="60" customHeight="1" x14ac:dyDescent="0.2">
      <c r="C575" s="2"/>
      <c r="D575" s="14"/>
      <c r="E575" s="15"/>
      <c r="F575" s="14"/>
      <c r="G575" s="72"/>
      <c r="H575" s="69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3:22" ht="60" customHeight="1" x14ac:dyDescent="0.2">
      <c r="C576" s="2"/>
      <c r="D576" s="14"/>
      <c r="E576" s="15"/>
      <c r="F576" s="14"/>
      <c r="G576" s="72"/>
      <c r="H576" s="69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3:22" ht="60" customHeight="1" x14ac:dyDescent="0.2">
      <c r="C577" s="2"/>
      <c r="D577" s="14"/>
      <c r="E577" s="15"/>
      <c r="F577" s="14"/>
      <c r="G577" s="72"/>
      <c r="H577" s="69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3:22" ht="60" customHeight="1" x14ac:dyDescent="0.2">
      <c r="C578" s="2"/>
      <c r="D578" s="14"/>
      <c r="E578" s="15"/>
      <c r="F578" s="14"/>
      <c r="G578" s="72"/>
      <c r="H578" s="69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3:22" ht="60" customHeight="1" x14ac:dyDescent="0.2">
      <c r="C579" s="2"/>
      <c r="D579" s="14"/>
      <c r="E579" s="15"/>
      <c r="F579" s="14"/>
      <c r="G579" s="72"/>
      <c r="H579" s="69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3:22" ht="60" customHeight="1" x14ac:dyDescent="0.2">
      <c r="C580" s="2"/>
      <c r="D580" s="14"/>
      <c r="E580" s="15"/>
      <c r="F580" s="14"/>
      <c r="G580" s="72"/>
      <c r="H580" s="69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3:22" ht="60" customHeight="1" x14ac:dyDescent="0.2">
      <c r="C581" s="2"/>
      <c r="D581" s="14"/>
      <c r="E581" s="15"/>
      <c r="F581" s="14"/>
      <c r="G581" s="72"/>
      <c r="H581" s="69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3:22" ht="60" customHeight="1" x14ac:dyDescent="0.2">
      <c r="C582" s="2"/>
      <c r="D582" s="14"/>
      <c r="E582" s="15"/>
      <c r="F582" s="14"/>
      <c r="G582" s="72"/>
      <c r="H582" s="69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3:22" ht="60" customHeight="1" x14ac:dyDescent="0.2">
      <c r="C583" s="2"/>
      <c r="D583" s="14"/>
      <c r="E583" s="15"/>
      <c r="F583" s="14"/>
      <c r="G583" s="72"/>
      <c r="H583" s="69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3:22" ht="60" customHeight="1" x14ac:dyDescent="0.2">
      <c r="C584" s="2"/>
      <c r="D584" s="14"/>
      <c r="E584" s="15"/>
      <c r="F584" s="14"/>
      <c r="G584" s="72"/>
      <c r="H584" s="69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3:22" ht="60" customHeight="1" x14ac:dyDescent="0.2">
      <c r="C585" s="2"/>
      <c r="D585" s="14"/>
      <c r="E585" s="15"/>
      <c r="F585" s="14"/>
      <c r="G585" s="72"/>
      <c r="H585" s="69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3:22" ht="60" customHeight="1" x14ac:dyDescent="0.2">
      <c r="C586" s="2"/>
      <c r="D586" s="14"/>
      <c r="E586" s="15"/>
      <c r="F586" s="14"/>
      <c r="G586" s="72"/>
      <c r="H586" s="69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3:22" ht="60" customHeight="1" x14ac:dyDescent="0.2">
      <c r="C587" s="2"/>
      <c r="D587" s="14"/>
      <c r="E587" s="15"/>
      <c r="F587" s="14"/>
      <c r="G587" s="72"/>
      <c r="H587" s="69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3:22" ht="60" customHeight="1" x14ac:dyDescent="0.2">
      <c r="C588" s="2"/>
      <c r="D588" s="14"/>
      <c r="E588" s="15"/>
      <c r="F588" s="14"/>
      <c r="G588" s="72"/>
      <c r="H588" s="69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3:22" ht="60" customHeight="1" x14ac:dyDescent="0.2">
      <c r="C589" s="2"/>
      <c r="D589" s="14"/>
      <c r="E589" s="15"/>
      <c r="F589" s="14"/>
      <c r="G589" s="72"/>
      <c r="H589" s="69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3:22" ht="60" customHeight="1" x14ac:dyDescent="0.2">
      <c r="C590" s="2"/>
      <c r="D590" s="14"/>
      <c r="E590" s="15"/>
      <c r="F590" s="14"/>
      <c r="G590" s="72"/>
      <c r="H590" s="69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3:22" ht="60" customHeight="1" x14ac:dyDescent="0.2">
      <c r="C591" s="2"/>
      <c r="D591" s="14"/>
      <c r="E591" s="15"/>
      <c r="F591" s="14"/>
      <c r="G591" s="72"/>
      <c r="H591" s="69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3:22" ht="60" customHeight="1" x14ac:dyDescent="0.2">
      <c r="C592" s="2"/>
      <c r="D592" s="14"/>
      <c r="E592" s="15"/>
      <c r="F592" s="14"/>
      <c r="G592" s="72"/>
      <c r="H592" s="69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3:22" ht="60" customHeight="1" x14ac:dyDescent="0.2">
      <c r="C593" s="2"/>
      <c r="D593" s="14"/>
      <c r="E593" s="15"/>
      <c r="F593" s="14"/>
      <c r="G593" s="72"/>
      <c r="H593" s="69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3:22" ht="60" customHeight="1" x14ac:dyDescent="0.2">
      <c r="C594" s="2"/>
      <c r="D594" s="14"/>
      <c r="E594" s="15"/>
      <c r="F594" s="14"/>
      <c r="G594" s="72"/>
      <c r="H594" s="69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3:22" ht="60" customHeight="1" x14ac:dyDescent="0.2">
      <c r="C595" s="2"/>
      <c r="D595" s="14"/>
      <c r="E595" s="15"/>
      <c r="F595" s="14"/>
      <c r="G595" s="72"/>
      <c r="H595" s="69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3:22" ht="60" customHeight="1" x14ac:dyDescent="0.2">
      <c r="C596" s="2"/>
      <c r="D596" s="14"/>
      <c r="E596" s="15"/>
      <c r="F596" s="14"/>
      <c r="G596" s="72"/>
      <c r="H596" s="69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3:22" ht="60" customHeight="1" x14ac:dyDescent="0.2">
      <c r="C597" s="2"/>
      <c r="D597" s="14"/>
      <c r="E597" s="15"/>
      <c r="F597" s="14"/>
      <c r="G597" s="72"/>
      <c r="H597" s="69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3:22" ht="60" customHeight="1" x14ac:dyDescent="0.2">
      <c r="C598" s="2"/>
      <c r="D598" s="14"/>
      <c r="E598" s="15"/>
      <c r="F598" s="14"/>
      <c r="G598" s="72"/>
      <c r="H598" s="69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3:22" ht="60" customHeight="1" x14ac:dyDescent="0.2">
      <c r="C599" s="2"/>
      <c r="D599" s="14"/>
      <c r="E599" s="15"/>
      <c r="F599" s="14"/>
      <c r="G599" s="72"/>
      <c r="H599" s="69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3:22" ht="60" customHeight="1" x14ac:dyDescent="0.2">
      <c r="C600" s="2"/>
      <c r="D600" s="14"/>
      <c r="E600" s="15"/>
      <c r="F600" s="14"/>
      <c r="G600" s="72"/>
      <c r="H600" s="69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3:22" ht="60" customHeight="1" x14ac:dyDescent="0.2">
      <c r="C601" s="2"/>
      <c r="D601" s="14"/>
      <c r="E601" s="15"/>
      <c r="F601" s="14"/>
      <c r="G601" s="72"/>
      <c r="H601" s="69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3:22" ht="60" customHeight="1" x14ac:dyDescent="0.2">
      <c r="C602" s="2"/>
      <c r="D602" s="14"/>
      <c r="E602" s="15"/>
      <c r="F602" s="14"/>
      <c r="G602" s="72"/>
      <c r="H602" s="69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3:22" ht="60" customHeight="1" x14ac:dyDescent="0.2">
      <c r="C603" s="2"/>
      <c r="D603" s="14"/>
      <c r="E603" s="15"/>
      <c r="F603" s="14"/>
      <c r="G603" s="72"/>
      <c r="H603" s="69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3:22" ht="60" customHeight="1" x14ac:dyDescent="0.2">
      <c r="C604" s="2"/>
      <c r="D604" s="14"/>
      <c r="E604" s="15"/>
      <c r="F604" s="14"/>
      <c r="G604" s="72"/>
      <c r="H604" s="69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3:22" ht="60" customHeight="1" x14ac:dyDescent="0.2">
      <c r="C605" s="2"/>
      <c r="D605" s="14"/>
      <c r="E605" s="15"/>
      <c r="F605" s="14"/>
      <c r="G605" s="72"/>
      <c r="H605" s="69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3:22" ht="60" customHeight="1" x14ac:dyDescent="0.2">
      <c r="C606" s="2"/>
      <c r="D606" s="14"/>
      <c r="E606" s="15"/>
      <c r="F606" s="14"/>
      <c r="G606" s="72"/>
      <c r="H606" s="69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3:22" ht="60" customHeight="1" x14ac:dyDescent="0.2">
      <c r="C607" s="2"/>
      <c r="D607" s="14"/>
      <c r="E607" s="15"/>
      <c r="F607" s="14"/>
      <c r="G607" s="72"/>
      <c r="H607" s="69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3:22" ht="60" customHeight="1" x14ac:dyDescent="0.2">
      <c r="C608" s="2"/>
      <c r="D608" s="14"/>
      <c r="E608" s="15"/>
      <c r="F608" s="14"/>
      <c r="G608" s="72"/>
      <c r="H608" s="69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3:22" ht="60" customHeight="1" x14ac:dyDescent="0.2">
      <c r="C609" s="2"/>
      <c r="D609" s="14"/>
      <c r="E609" s="15"/>
      <c r="F609" s="14"/>
      <c r="G609" s="72"/>
      <c r="H609" s="69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3:22" ht="60" customHeight="1" x14ac:dyDescent="0.2">
      <c r="C610" s="2"/>
      <c r="D610" s="14"/>
      <c r="E610" s="15"/>
      <c r="F610" s="14"/>
      <c r="G610" s="72"/>
      <c r="H610" s="69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3:22" ht="60" customHeight="1" x14ac:dyDescent="0.2">
      <c r="C611" s="2"/>
      <c r="D611" s="14"/>
      <c r="E611" s="15"/>
      <c r="F611" s="14"/>
      <c r="G611" s="72"/>
      <c r="H611" s="69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3:22" ht="60" customHeight="1" x14ac:dyDescent="0.2">
      <c r="C612" s="2"/>
      <c r="D612" s="14"/>
      <c r="E612" s="15"/>
      <c r="F612" s="14"/>
      <c r="G612" s="72"/>
      <c r="H612" s="69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3:22" ht="60" customHeight="1" x14ac:dyDescent="0.2">
      <c r="C613" s="2"/>
      <c r="D613" s="14"/>
      <c r="E613" s="15"/>
      <c r="F613" s="14"/>
      <c r="G613" s="72"/>
      <c r="H613" s="69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3:22" ht="60" customHeight="1" x14ac:dyDescent="0.2">
      <c r="C614" s="2"/>
      <c r="D614" s="14"/>
      <c r="E614" s="15"/>
      <c r="F614" s="14"/>
      <c r="G614" s="72"/>
      <c r="H614" s="69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3:22" ht="60" customHeight="1" x14ac:dyDescent="0.2">
      <c r="C615" s="2"/>
      <c r="D615" s="14"/>
      <c r="E615" s="15"/>
      <c r="F615" s="14"/>
      <c r="G615" s="72"/>
      <c r="H615" s="69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3:22" ht="60" customHeight="1" x14ac:dyDescent="0.2">
      <c r="C616" s="2"/>
      <c r="D616" s="14"/>
      <c r="E616" s="15"/>
      <c r="F616" s="14"/>
      <c r="G616" s="72"/>
      <c r="H616" s="69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3:22" ht="60" customHeight="1" x14ac:dyDescent="0.2">
      <c r="C617" s="2"/>
      <c r="D617" s="14"/>
      <c r="E617" s="15"/>
      <c r="F617" s="14"/>
      <c r="G617" s="72"/>
      <c r="H617" s="69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3:22" ht="60" customHeight="1" x14ac:dyDescent="0.2">
      <c r="C618" s="2"/>
      <c r="D618" s="14"/>
      <c r="E618" s="15"/>
      <c r="F618" s="14"/>
      <c r="G618" s="72"/>
      <c r="H618" s="69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3:22" ht="60" customHeight="1" x14ac:dyDescent="0.2">
      <c r="C619" s="2"/>
      <c r="D619" s="14"/>
      <c r="E619" s="15"/>
      <c r="F619" s="14"/>
      <c r="G619" s="72"/>
      <c r="H619" s="69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3:22" ht="60" customHeight="1" x14ac:dyDescent="0.2">
      <c r="C620" s="2"/>
      <c r="D620" s="14"/>
      <c r="E620" s="15"/>
      <c r="F620" s="14"/>
      <c r="G620" s="72"/>
      <c r="H620" s="69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3:22" ht="60" customHeight="1" x14ac:dyDescent="0.2">
      <c r="C621" s="2"/>
      <c r="D621" s="14"/>
      <c r="E621" s="15"/>
      <c r="F621" s="14"/>
      <c r="G621" s="72"/>
      <c r="H621" s="69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3:22" ht="60" customHeight="1" x14ac:dyDescent="0.2">
      <c r="C622" s="2"/>
      <c r="D622" s="14"/>
      <c r="E622" s="15"/>
      <c r="F622" s="14"/>
      <c r="G622" s="72"/>
      <c r="H622" s="69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3:22" ht="60" customHeight="1" x14ac:dyDescent="0.2">
      <c r="C623" s="2"/>
      <c r="D623" s="14"/>
      <c r="E623" s="15"/>
      <c r="F623" s="14"/>
      <c r="G623" s="72"/>
      <c r="H623" s="69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3:22" ht="60" customHeight="1" x14ac:dyDescent="0.2">
      <c r="C624" s="2"/>
      <c r="D624" s="14"/>
      <c r="E624" s="15"/>
      <c r="F624" s="14"/>
      <c r="G624" s="72"/>
      <c r="H624" s="69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3:22" ht="60" customHeight="1" x14ac:dyDescent="0.2">
      <c r="C625" s="2"/>
      <c r="D625" s="14"/>
      <c r="E625" s="15"/>
      <c r="F625" s="14"/>
      <c r="G625" s="72"/>
      <c r="H625" s="69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3:22" ht="60" customHeight="1" x14ac:dyDescent="0.2">
      <c r="C626" s="2"/>
      <c r="D626" s="14"/>
      <c r="E626" s="15"/>
      <c r="F626" s="14"/>
      <c r="G626" s="72"/>
      <c r="H626" s="69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3:22" ht="60" customHeight="1" x14ac:dyDescent="0.2">
      <c r="C627" s="2"/>
      <c r="D627" s="14"/>
      <c r="E627" s="15"/>
      <c r="F627" s="14"/>
      <c r="G627" s="72"/>
      <c r="H627" s="69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3:22" ht="60" customHeight="1" x14ac:dyDescent="0.2">
      <c r="C628" s="2"/>
      <c r="D628" s="14"/>
      <c r="E628" s="15"/>
      <c r="F628" s="14"/>
      <c r="G628" s="72"/>
      <c r="H628" s="69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3:22" ht="60" customHeight="1" x14ac:dyDescent="0.2">
      <c r="C629" s="2"/>
      <c r="D629" s="14"/>
      <c r="E629" s="15"/>
      <c r="F629" s="14"/>
      <c r="G629" s="72"/>
      <c r="H629" s="69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3:22" ht="60" customHeight="1" x14ac:dyDescent="0.2">
      <c r="C630" s="2"/>
      <c r="D630" s="14"/>
      <c r="E630" s="15"/>
      <c r="F630" s="14"/>
      <c r="G630" s="72"/>
      <c r="H630" s="69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3:22" ht="60" customHeight="1" x14ac:dyDescent="0.2">
      <c r="C631" s="2"/>
      <c r="D631" s="14"/>
      <c r="E631" s="15"/>
      <c r="F631" s="14"/>
      <c r="G631" s="72"/>
      <c r="H631" s="69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3:22" ht="60" customHeight="1" x14ac:dyDescent="0.2">
      <c r="C632" s="2"/>
      <c r="D632" s="14"/>
      <c r="E632" s="15"/>
      <c r="F632" s="14"/>
      <c r="G632" s="72"/>
      <c r="H632" s="69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3:22" ht="60" customHeight="1" x14ac:dyDescent="0.2">
      <c r="C633" s="2"/>
      <c r="D633" s="14"/>
      <c r="E633" s="15"/>
      <c r="F633" s="14"/>
      <c r="G633" s="72"/>
      <c r="H633" s="69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3:22" ht="60" customHeight="1" x14ac:dyDescent="0.2">
      <c r="C634" s="2"/>
      <c r="D634" s="14"/>
      <c r="E634" s="15"/>
      <c r="F634" s="14"/>
      <c r="G634" s="72"/>
      <c r="H634" s="69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3:22" ht="60" customHeight="1" x14ac:dyDescent="0.2">
      <c r="C635" s="2"/>
      <c r="D635" s="14"/>
      <c r="E635" s="15"/>
      <c r="F635" s="14"/>
      <c r="G635" s="72"/>
      <c r="H635" s="69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3:22" ht="60" customHeight="1" x14ac:dyDescent="0.2">
      <c r="C636" s="2"/>
      <c r="D636" s="14"/>
      <c r="E636" s="15"/>
      <c r="F636" s="14"/>
      <c r="G636" s="72"/>
      <c r="H636" s="69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3:22" ht="60" customHeight="1" x14ac:dyDescent="0.2">
      <c r="C637" s="2"/>
      <c r="D637" s="14"/>
      <c r="E637" s="15"/>
      <c r="F637" s="14"/>
      <c r="G637" s="72"/>
      <c r="H637" s="69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3:22" ht="60" customHeight="1" x14ac:dyDescent="0.2">
      <c r="C638" s="2"/>
      <c r="D638" s="14"/>
      <c r="E638" s="15"/>
      <c r="F638" s="14"/>
      <c r="G638" s="72"/>
      <c r="H638" s="69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3:22" ht="60" customHeight="1" x14ac:dyDescent="0.2">
      <c r="C639" s="2"/>
      <c r="D639" s="14"/>
      <c r="E639" s="15"/>
      <c r="F639" s="14"/>
      <c r="G639" s="72"/>
      <c r="H639" s="69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3:22" ht="60" customHeight="1" x14ac:dyDescent="0.2">
      <c r="C640" s="2"/>
      <c r="D640" s="14"/>
      <c r="E640" s="15"/>
      <c r="F640" s="14"/>
      <c r="G640" s="72"/>
      <c r="H640" s="69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3:22" ht="60" customHeight="1" x14ac:dyDescent="0.2">
      <c r="C641" s="2"/>
      <c r="D641" s="14"/>
      <c r="E641" s="15"/>
      <c r="F641" s="14"/>
      <c r="G641" s="72"/>
      <c r="H641" s="69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3:22" ht="60" customHeight="1" x14ac:dyDescent="0.2">
      <c r="C642" s="2"/>
      <c r="D642" s="14"/>
      <c r="E642" s="15"/>
      <c r="F642" s="14"/>
      <c r="G642" s="72"/>
      <c r="H642" s="69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3:22" ht="60" customHeight="1" x14ac:dyDescent="0.2">
      <c r="C643" s="2"/>
      <c r="D643" s="14"/>
      <c r="E643" s="15"/>
      <c r="F643" s="14"/>
      <c r="G643" s="72"/>
      <c r="H643" s="69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3:22" ht="60" customHeight="1" x14ac:dyDescent="0.2">
      <c r="C644" s="2"/>
      <c r="D644" s="14"/>
      <c r="E644" s="15"/>
      <c r="F644" s="14"/>
      <c r="G644" s="72"/>
      <c r="H644" s="69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3:22" ht="60" customHeight="1" x14ac:dyDescent="0.2">
      <c r="C645" s="2"/>
      <c r="D645" s="14"/>
      <c r="E645" s="15"/>
      <c r="F645" s="14"/>
      <c r="G645" s="72"/>
      <c r="H645" s="69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3:22" ht="60" customHeight="1" x14ac:dyDescent="0.2">
      <c r="C646" s="2"/>
      <c r="D646" s="14"/>
      <c r="E646" s="15"/>
      <c r="F646" s="14"/>
      <c r="G646" s="72"/>
      <c r="H646" s="69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3:22" ht="60" customHeight="1" x14ac:dyDescent="0.2">
      <c r="C647" s="2"/>
      <c r="D647" s="14"/>
      <c r="E647" s="15"/>
      <c r="F647" s="14"/>
      <c r="G647" s="72"/>
      <c r="H647" s="69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3:22" ht="60" customHeight="1" x14ac:dyDescent="0.2">
      <c r="C648" s="2"/>
      <c r="D648" s="14"/>
      <c r="E648" s="15"/>
      <c r="F648" s="14"/>
      <c r="G648" s="72"/>
      <c r="H648" s="69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3:22" ht="60" customHeight="1" x14ac:dyDescent="0.2">
      <c r="C649" s="2"/>
      <c r="D649" s="14"/>
      <c r="E649" s="15"/>
      <c r="F649" s="14"/>
      <c r="G649" s="72"/>
      <c r="H649" s="69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3:22" ht="60" customHeight="1" x14ac:dyDescent="0.2">
      <c r="C650" s="2"/>
      <c r="D650" s="14"/>
      <c r="E650" s="15"/>
      <c r="F650" s="14"/>
      <c r="G650" s="72"/>
      <c r="H650" s="69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3:22" ht="60" customHeight="1" x14ac:dyDescent="0.2">
      <c r="C651" s="2"/>
      <c r="D651" s="14"/>
      <c r="E651" s="15"/>
      <c r="F651" s="14"/>
      <c r="G651" s="72"/>
      <c r="H651" s="69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3:22" ht="60" customHeight="1" x14ac:dyDescent="0.2">
      <c r="C652" s="2"/>
      <c r="D652" s="14"/>
      <c r="E652" s="15"/>
      <c r="F652" s="14"/>
      <c r="G652" s="72"/>
      <c r="H652" s="69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3:22" ht="60" customHeight="1" x14ac:dyDescent="0.2">
      <c r="C653" s="2"/>
      <c r="D653" s="14"/>
      <c r="E653" s="15"/>
      <c r="F653" s="14"/>
      <c r="G653" s="72"/>
      <c r="H653" s="69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3:22" ht="60" customHeight="1" x14ac:dyDescent="0.2">
      <c r="C654" s="2"/>
      <c r="D654" s="14"/>
      <c r="E654" s="15"/>
      <c r="F654" s="14"/>
      <c r="G654" s="72"/>
      <c r="H654" s="69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3:22" ht="60" customHeight="1" x14ac:dyDescent="0.2">
      <c r="C655" s="2"/>
      <c r="D655" s="14"/>
      <c r="E655" s="15"/>
      <c r="F655" s="14"/>
      <c r="G655" s="72"/>
      <c r="H655" s="69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3:22" ht="60" customHeight="1" x14ac:dyDescent="0.2">
      <c r="C656" s="2"/>
      <c r="D656" s="14"/>
      <c r="E656" s="15"/>
      <c r="F656" s="14"/>
      <c r="G656" s="72"/>
      <c r="H656" s="69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3:22" ht="60" customHeight="1" x14ac:dyDescent="0.2">
      <c r="C657" s="2"/>
      <c r="D657" s="14"/>
      <c r="E657" s="15"/>
      <c r="F657" s="14"/>
      <c r="G657" s="72"/>
      <c r="H657" s="69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3:22" ht="60" customHeight="1" x14ac:dyDescent="0.2">
      <c r="C658" s="2"/>
      <c r="D658" s="14"/>
      <c r="E658" s="15"/>
      <c r="F658" s="14"/>
      <c r="G658" s="72"/>
      <c r="H658" s="69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3:22" ht="60" customHeight="1" x14ac:dyDescent="0.2">
      <c r="C659" s="2"/>
      <c r="D659" s="14"/>
      <c r="E659" s="15"/>
      <c r="F659" s="14"/>
      <c r="G659" s="72"/>
      <c r="H659" s="69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3:22" ht="60" customHeight="1" x14ac:dyDescent="0.2">
      <c r="C660" s="2"/>
      <c r="D660" s="14"/>
      <c r="E660" s="15"/>
      <c r="F660" s="14"/>
      <c r="G660" s="72"/>
      <c r="H660" s="69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3:22" ht="60" customHeight="1" x14ac:dyDescent="0.2">
      <c r="C661" s="2"/>
      <c r="D661" s="14"/>
      <c r="E661" s="15"/>
      <c r="F661" s="14"/>
      <c r="G661" s="72"/>
      <c r="H661" s="69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3:22" ht="60" customHeight="1" x14ac:dyDescent="0.2">
      <c r="C662" s="2"/>
      <c r="D662" s="14"/>
      <c r="E662" s="15"/>
      <c r="F662" s="14"/>
      <c r="G662" s="72"/>
      <c r="H662" s="69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3:22" ht="60" customHeight="1" x14ac:dyDescent="0.2">
      <c r="C663" s="2"/>
      <c r="D663" s="14"/>
      <c r="E663" s="15"/>
      <c r="F663" s="14"/>
      <c r="G663" s="72"/>
      <c r="H663" s="69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3:22" ht="60" customHeight="1" x14ac:dyDescent="0.2">
      <c r="C664" s="2"/>
      <c r="D664" s="14"/>
      <c r="E664" s="15"/>
      <c r="F664" s="14"/>
      <c r="G664" s="72"/>
      <c r="H664" s="69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3:22" ht="60" customHeight="1" x14ac:dyDescent="0.2">
      <c r="C665" s="2"/>
      <c r="D665" s="14"/>
      <c r="E665" s="15"/>
      <c r="F665" s="14"/>
      <c r="G665" s="72"/>
      <c r="H665" s="69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3:22" ht="60" customHeight="1" x14ac:dyDescent="0.2">
      <c r="C666" s="2"/>
      <c r="D666" s="14"/>
      <c r="E666" s="15"/>
      <c r="F666" s="14"/>
      <c r="G666" s="72"/>
      <c r="H666" s="69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3:22" ht="60" customHeight="1" x14ac:dyDescent="0.2">
      <c r="C667" s="2"/>
      <c r="D667" s="14"/>
      <c r="E667" s="15"/>
      <c r="F667" s="14"/>
      <c r="G667" s="72"/>
      <c r="H667" s="69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3:22" ht="60" customHeight="1" x14ac:dyDescent="0.2">
      <c r="C668" s="2"/>
      <c r="D668" s="14"/>
      <c r="E668" s="15"/>
      <c r="F668" s="14"/>
      <c r="G668" s="72"/>
      <c r="H668" s="69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3:22" ht="60" customHeight="1" x14ac:dyDescent="0.2">
      <c r="C669" s="2"/>
      <c r="D669" s="14"/>
      <c r="E669" s="15"/>
      <c r="F669" s="14"/>
      <c r="G669" s="72"/>
      <c r="H669" s="69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3:22" ht="60" customHeight="1" x14ac:dyDescent="0.2">
      <c r="C670" s="2"/>
      <c r="D670" s="14"/>
      <c r="E670" s="15"/>
      <c r="F670" s="14"/>
      <c r="G670" s="72"/>
      <c r="H670" s="69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3:22" ht="60" customHeight="1" x14ac:dyDescent="0.2">
      <c r="C671" s="2"/>
      <c r="D671" s="14"/>
      <c r="E671" s="15"/>
      <c r="F671" s="14"/>
      <c r="G671" s="72"/>
      <c r="H671" s="69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3:22" ht="60" customHeight="1" x14ac:dyDescent="0.2">
      <c r="C672" s="2"/>
      <c r="D672" s="14"/>
      <c r="E672" s="15"/>
      <c r="F672" s="14"/>
      <c r="G672" s="72"/>
      <c r="H672" s="69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3:22" ht="60" customHeight="1" x14ac:dyDescent="0.2">
      <c r="C673" s="2"/>
      <c r="D673" s="14"/>
      <c r="E673" s="15"/>
      <c r="F673" s="14"/>
      <c r="G673" s="72"/>
      <c r="H673" s="69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3:22" ht="60" customHeight="1" x14ac:dyDescent="0.2">
      <c r="C674" s="2"/>
      <c r="D674" s="14"/>
      <c r="E674" s="15"/>
      <c r="F674" s="14"/>
      <c r="G674" s="72"/>
      <c r="H674" s="69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3:22" ht="60" customHeight="1" x14ac:dyDescent="0.2">
      <c r="C675" s="2"/>
      <c r="D675" s="14"/>
      <c r="E675" s="15"/>
      <c r="F675" s="14"/>
      <c r="G675" s="72"/>
      <c r="H675" s="69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3:22" ht="60" customHeight="1" x14ac:dyDescent="0.2">
      <c r="C676" s="2"/>
      <c r="D676" s="14"/>
      <c r="E676" s="15"/>
      <c r="F676" s="14"/>
      <c r="G676" s="72"/>
      <c r="H676" s="69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3:22" ht="60" customHeight="1" x14ac:dyDescent="0.2">
      <c r="C677" s="2"/>
      <c r="D677" s="14"/>
      <c r="E677" s="15"/>
      <c r="F677" s="14"/>
      <c r="G677" s="72"/>
      <c r="H677" s="69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3:22" ht="60" customHeight="1" x14ac:dyDescent="0.2">
      <c r="C678" s="2"/>
      <c r="D678" s="14"/>
      <c r="E678" s="15"/>
      <c r="F678" s="14"/>
      <c r="G678" s="72"/>
      <c r="H678" s="69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3:22" ht="60" customHeight="1" x14ac:dyDescent="0.2">
      <c r="C679" s="2"/>
      <c r="D679" s="14"/>
      <c r="E679" s="15"/>
      <c r="F679" s="14"/>
      <c r="G679" s="72"/>
      <c r="H679" s="69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3:22" ht="60" customHeight="1" x14ac:dyDescent="0.2">
      <c r="C680" s="2"/>
      <c r="D680" s="14"/>
      <c r="E680" s="15"/>
      <c r="F680" s="14"/>
      <c r="G680" s="72"/>
      <c r="H680" s="69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3:22" ht="60" customHeight="1" x14ac:dyDescent="0.2">
      <c r="C681" s="2"/>
      <c r="D681" s="14"/>
      <c r="E681" s="15"/>
      <c r="F681" s="14"/>
      <c r="G681" s="72"/>
      <c r="H681" s="69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3:22" ht="60" customHeight="1" x14ac:dyDescent="0.2">
      <c r="C682" s="2"/>
      <c r="D682" s="14"/>
      <c r="E682" s="15"/>
      <c r="F682" s="14"/>
      <c r="G682" s="72"/>
      <c r="H682" s="69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3:22" ht="60" customHeight="1" x14ac:dyDescent="0.2">
      <c r="C683" s="2"/>
      <c r="D683" s="14"/>
      <c r="E683" s="15"/>
      <c r="F683" s="14"/>
      <c r="G683" s="72"/>
      <c r="H683" s="69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3:22" ht="60" customHeight="1" x14ac:dyDescent="0.2">
      <c r="C684" s="2"/>
      <c r="D684" s="14"/>
      <c r="E684" s="15"/>
      <c r="F684" s="14"/>
      <c r="G684" s="72"/>
      <c r="H684" s="69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3:22" ht="60" customHeight="1" x14ac:dyDescent="0.2">
      <c r="C685" s="2"/>
      <c r="D685" s="14"/>
      <c r="E685" s="15"/>
      <c r="F685" s="14"/>
      <c r="G685" s="72"/>
      <c r="H685" s="69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3:22" ht="60" customHeight="1" x14ac:dyDescent="0.2">
      <c r="C686" s="2"/>
      <c r="D686" s="14"/>
      <c r="E686" s="15"/>
      <c r="F686" s="14"/>
      <c r="G686" s="72"/>
      <c r="H686" s="69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3:22" ht="60" customHeight="1" x14ac:dyDescent="0.2">
      <c r="C687" s="2"/>
      <c r="D687" s="14"/>
      <c r="E687" s="15"/>
      <c r="F687" s="14"/>
      <c r="G687" s="72"/>
      <c r="H687" s="69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3:22" ht="60" customHeight="1" x14ac:dyDescent="0.2">
      <c r="C688" s="2"/>
      <c r="D688" s="14"/>
      <c r="E688" s="15"/>
      <c r="F688" s="14"/>
      <c r="G688" s="72"/>
      <c r="H688" s="69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3:22" ht="60" customHeight="1" x14ac:dyDescent="0.2">
      <c r="C689" s="2"/>
      <c r="D689" s="14"/>
      <c r="E689" s="15"/>
      <c r="F689" s="14"/>
      <c r="G689" s="72"/>
      <c r="H689" s="69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3:22" ht="60" customHeight="1" x14ac:dyDescent="0.2">
      <c r="C690" s="2"/>
      <c r="D690" s="14"/>
      <c r="E690" s="15"/>
      <c r="F690" s="14"/>
      <c r="G690" s="72"/>
      <c r="H690" s="69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3:22" ht="60" customHeight="1" x14ac:dyDescent="0.2">
      <c r="C691" s="2"/>
      <c r="D691" s="14"/>
      <c r="E691" s="15"/>
      <c r="F691" s="14"/>
      <c r="G691" s="72"/>
      <c r="H691" s="69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3:22" ht="60" customHeight="1" x14ac:dyDescent="0.2">
      <c r="C692" s="2"/>
      <c r="D692" s="14"/>
      <c r="E692" s="15"/>
      <c r="F692" s="14"/>
      <c r="G692" s="72"/>
      <c r="H692" s="69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3:22" ht="60" customHeight="1" x14ac:dyDescent="0.2">
      <c r="C693" s="2"/>
      <c r="D693" s="14"/>
      <c r="E693" s="15"/>
      <c r="F693" s="14"/>
      <c r="G693" s="72"/>
      <c r="H693" s="69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3:22" ht="60" customHeight="1" x14ac:dyDescent="0.2">
      <c r="C694" s="2"/>
      <c r="D694" s="14"/>
      <c r="E694" s="15"/>
      <c r="F694" s="14"/>
      <c r="G694" s="72"/>
      <c r="H694" s="69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3:22" ht="60" customHeight="1" x14ac:dyDescent="0.2">
      <c r="C695" s="2"/>
      <c r="D695" s="14"/>
      <c r="E695" s="15"/>
      <c r="F695" s="14"/>
      <c r="G695" s="72"/>
      <c r="H695" s="69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3:22" ht="60" customHeight="1" x14ac:dyDescent="0.2">
      <c r="C696" s="2"/>
      <c r="D696" s="14"/>
      <c r="E696" s="15"/>
      <c r="F696" s="14"/>
      <c r="G696" s="72"/>
      <c r="H696" s="69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3:22" ht="60" customHeight="1" x14ac:dyDescent="0.2">
      <c r="C697" s="2"/>
      <c r="D697" s="14"/>
      <c r="E697" s="15"/>
      <c r="F697" s="14"/>
      <c r="G697" s="72"/>
      <c r="H697" s="69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3:22" ht="60" customHeight="1" x14ac:dyDescent="0.2">
      <c r="C698" s="2"/>
      <c r="D698" s="14"/>
      <c r="E698" s="15"/>
      <c r="F698" s="14"/>
      <c r="G698" s="72"/>
      <c r="H698" s="69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3:22" ht="60" customHeight="1" x14ac:dyDescent="0.2">
      <c r="C699" s="2"/>
      <c r="D699" s="14"/>
      <c r="E699" s="15"/>
      <c r="F699" s="14"/>
      <c r="G699" s="72"/>
      <c r="H699" s="69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3:22" ht="60" customHeight="1" x14ac:dyDescent="0.2">
      <c r="C700" s="2"/>
      <c r="D700" s="14"/>
      <c r="E700" s="15"/>
      <c r="F700" s="14"/>
      <c r="G700" s="72"/>
      <c r="H700" s="69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3:22" ht="60" customHeight="1" x14ac:dyDescent="0.2">
      <c r="C701" s="2"/>
      <c r="D701" s="14"/>
      <c r="E701" s="15"/>
      <c r="F701" s="14"/>
      <c r="G701" s="72"/>
      <c r="H701" s="69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3:22" ht="60" customHeight="1" x14ac:dyDescent="0.2">
      <c r="C702" s="2"/>
      <c r="D702" s="14"/>
      <c r="E702" s="15"/>
      <c r="F702" s="14"/>
      <c r="G702" s="72"/>
      <c r="H702" s="69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3:22" ht="60" customHeight="1" x14ac:dyDescent="0.2">
      <c r="C703" s="2"/>
      <c r="D703" s="14"/>
      <c r="E703" s="15"/>
      <c r="F703" s="14"/>
      <c r="G703" s="72"/>
      <c r="H703" s="69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3:22" ht="60" customHeight="1" x14ac:dyDescent="0.2">
      <c r="C704" s="2"/>
      <c r="D704" s="14"/>
      <c r="E704" s="15"/>
      <c r="F704" s="14"/>
      <c r="G704" s="72"/>
      <c r="H704" s="69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3:22" ht="60" customHeight="1" x14ac:dyDescent="0.2">
      <c r="C705" s="2"/>
      <c r="D705" s="14"/>
      <c r="E705" s="15"/>
      <c r="F705" s="14"/>
      <c r="G705" s="72"/>
      <c r="H705" s="69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3:22" ht="60" customHeight="1" x14ac:dyDescent="0.2">
      <c r="C706" s="2"/>
      <c r="D706" s="14"/>
      <c r="E706" s="15"/>
      <c r="F706" s="14"/>
      <c r="G706" s="72"/>
      <c r="H706" s="69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3:22" ht="60" customHeight="1" x14ac:dyDescent="0.2">
      <c r="C707" s="2"/>
      <c r="D707" s="14"/>
      <c r="E707" s="15"/>
      <c r="F707" s="14"/>
      <c r="G707" s="72"/>
      <c r="H707" s="69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3:22" ht="60" customHeight="1" x14ac:dyDescent="0.2">
      <c r="C708" s="2"/>
      <c r="D708" s="14"/>
      <c r="E708" s="15"/>
      <c r="F708" s="14"/>
      <c r="G708" s="72"/>
      <c r="H708" s="69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3:22" ht="60" customHeight="1" x14ac:dyDescent="0.2">
      <c r="C709" s="2"/>
      <c r="D709" s="14"/>
      <c r="E709" s="15"/>
      <c r="F709" s="14"/>
      <c r="G709" s="72"/>
      <c r="H709" s="69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3:22" ht="60" customHeight="1" x14ac:dyDescent="0.2">
      <c r="C710" s="2"/>
      <c r="D710" s="14"/>
      <c r="E710" s="15"/>
      <c r="F710" s="14"/>
      <c r="G710" s="72"/>
      <c r="H710" s="69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3:22" ht="60" customHeight="1" x14ac:dyDescent="0.2">
      <c r="C711" s="2"/>
      <c r="D711" s="14"/>
      <c r="E711" s="15"/>
      <c r="F711" s="14"/>
      <c r="G711" s="72"/>
      <c r="H711" s="69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3:22" ht="60" customHeight="1" x14ac:dyDescent="0.2">
      <c r="C712" s="2"/>
      <c r="D712" s="14"/>
      <c r="E712" s="15"/>
      <c r="F712" s="14"/>
      <c r="G712" s="72"/>
      <c r="H712" s="69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3:22" ht="60" customHeight="1" x14ac:dyDescent="0.2">
      <c r="C713" s="2"/>
      <c r="D713" s="14"/>
      <c r="E713" s="15"/>
      <c r="F713" s="14"/>
      <c r="G713" s="72"/>
      <c r="H713" s="69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3:22" ht="60" customHeight="1" x14ac:dyDescent="0.2">
      <c r="C714" s="2"/>
      <c r="D714" s="14"/>
      <c r="E714" s="15"/>
      <c r="F714" s="14"/>
      <c r="G714" s="72"/>
      <c r="H714" s="69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3:22" ht="60" customHeight="1" x14ac:dyDescent="0.2">
      <c r="C715" s="2"/>
      <c r="D715" s="14"/>
      <c r="E715" s="15"/>
      <c r="F715" s="14"/>
      <c r="G715" s="72"/>
      <c r="H715" s="69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3:22" ht="60" customHeight="1" x14ac:dyDescent="0.2">
      <c r="C716" s="2"/>
      <c r="D716" s="14"/>
      <c r="E716" s="15"/>
      <c r="F716" s="14"/>
      <c r="G716" s="72"/>
      <c r="H716" s="69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3:22" ht="60" customHeight="1" x14ac:dyDescent="0.2">
      <c r="C717" s="2"/>
      <c r="D717" s="14"/>
      <c r="E717" s="15"/>
      <c r="F717" s="14"/>
      <c r="G717" s="72"/>
      <c r="H717" s="69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3:22" ht="60" customHeight="1" x14ac:dyDescent="0.2">
      <c r="C718" s="2"/>
      <c r="D718" s="14"/>
      <c r="E718" s="15"/>
      <c r="F718" s="14"/>
      <c r="G718" s="72"/>
      <c r="H718" s="69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3:22" ht="60" customHeight="1" x14ac:dyDescent="0.2">
      <c r="C719" s="2"/>
      <c r="D719" s="14"/>
      <c r="E719" s="15"/>
      <c r="F719" s="14"/>
      <c r="G719" s="72"/>
      <c r="H719" s="69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3:22" ht="60" customHeight="1" x14ac:dyDescent="0.2">
      <c r="C720" s="2"/>
      <c r="D720" s="14"/>
      <c r="E720" s="15"/>
      <c r="F720" s="14"/>
      <c r="G720" s="72"/>
      <c r="H720" s="69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3:22" ht="60" customHeight="1" x14ac:dyDescent="0.2">
      <c r="C721" s="2"/>
      <c r="D721" s="14"/>
      <c r="E721" s="15"/>
      <c r="F721" s="14"/>
      <c r="G721" s="72"/>
      <c r="H721" s="69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3:22" ht="60" customHeight="1" x14ac:dyDescent="0.2">
      <c r="C722" s="2"/>
      <c r="D722" s="14"/>
      <c r="E722" s="15"/>
      <c r="F722" s="14"/>
      <c r="G722" s="72"/>
      <c r="H722" s="69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3:22" ht="60" customHeight="1" x14ac:dyDescent="0.2">
      <c r="C723" s="2"/>
      <c r="D723" s="14"/>
      <c r="E723" s="15"/>
      <c r="F723" s="14"/>
      <c r="G723" s="72"/>
      <c r="H723" s="69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3:22" ht="60" customHeight="1" x14ac:dyDescent="0.2">
      <c r="C724" s="2"/>
      <c r="D724" s="14"/>
      <c r="E724" s="15"/>
      <c r="F724" s="14"/>
      <c r="G724" s="72"/>
      <c r="H724" s="69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3:22" ht="60" customHeight="1" x14ac:dyDescent="0.2">
      <c r="C725" s="2"/>
      <c r="D725" s="14"/>
      <c r="E725" s="15"/>
      <c r="F725" s="14"/>
      <c r="G725" s="72"/>
      <c r="H725" s="69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3:22" ht="60" customHeight="1" x14ac:dyDescent="0.2">
      <c r="C726" s="2"/>
      <c r="D726" s="14"/>
      <c r="E726" s="15"/>
      <c r="F726" s="14"/>
      <c r="G726" s="72"/>
      <c r="H726" s="69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3:22" ht="60" customHeight="1" x14ac:dyDescent="0.2">
      <c r="C727" s="2"/>
      <c r="D727" s="14"/>
      <c r="E727" s="15"/>
      <c r="F727" s="14"/>
      <c r="G727" s="72"/>
      <c r="H727" s="69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3:22" ht="60" customHeight="1" x14ac:dyDescent="0.2">
      <c r="C728" s="2"/>
      <c r="D728" s="14"/>
      <c r="E728" s="15"/>
      <c r="F728" s="14"/>
      <c r="G728" s="72"/>
      <c r="H728" s="69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3:22" ht="60" customHeight="1" x14ac:dyDescent="0.2">
      <c r="C729" s="2"/>
      <c r="D729" s="14"/>
      <c r="E729" s="15"/>
      <c r="F729" s="14"/>
      <c r="G729" s="72"/>
      <c r="H729" s="69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3:22" ht="60" customHeight="1" x14ac:dyDescent="0.2">
      <c r="C730" s="2"/>
      <c r="D730" s="14"/>
      <c r="E730" s="15"/>
      <c r="F730" s="14"/>
      <c r="G730" s="72"/>
      <c r="H730" s="69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3:22" ht="60" customHeight="1" x14ac:dyDescent="0.2">
      <c r="C731" s="2"/>
      <c r="D731" s="14"/>
      <c r="E731" s="15"/>
      <c r="F731" s="14"/>
      <c r="G731" s="72"/>
      <c r="H731" s="69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3:22" ht="60" customHeight="1" x14ac:dyDescent="0.2">
      <c r="C732" s="2"/>
      <c r="D732" s="14"/>
      <c r="E732" s="15"/>
      <c r="F732" s="14"/>
      <c r="G732" s="72"/>
      <c r="H732" s="69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3:22" ht="60" customHeight="1" x14ac:dyDescent="0.2">
      <c r="C733" s="2"/>
      <c r="D733" s="14"/>
      <c r="E733" s="15"/>
      <c r="F733" s="14"/>
      <c r="G733" s="72"/>
      <c r="H733" s="69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3:22" ht="60" customHeight="1" x14ac:dyDescent="0.2">
      <c r="C734" s="2"/>
      <c r="D734" s="14"/>
      <c r="E734" s="15"/>
      <c r="F734" s="14"/>
      <c r="G734" s="72"/>
      <c r="H734" s="69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3:22" ht="60" customHeight="1" x14ac:dyDescent="0.2">
      <c r="C735" s="2"/>
      <c r="D735" s="14"/>
      <c r="E735" s="15"/>
      <c r="F735" s="14"/>
      <c r="G735" s="72"/>
      <c r="H735" s="69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3:22" ht="60" customHeight="1" x14ac:dyDescent="0.2">
      <c r="C736" s="2"/>
      <c r="D736" s="14"/>
      <c r="E736" s="15"/>
      <c r="F736" s="14"/>
      <c r="G736" s="72"/>
      <c r="H736" s="69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3:22" ht="60" customHeight="1" x14ac:dyDescent="0.2">
      <c r="C737" s="2"/>
      <c r="D737" s="14"/>
      <c r="E737" s="15"/>
      <c r="F737" s="14"/>
      <c r="G737" s="72"/>
      <c r="H737" s="69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3:22" ht="60" customHeight="1" x14ac:dyDescent="0.2">
      <c r="C738" s="2"/>
      <c r="D738" s="14"/>
      <c r="E738" s="15"/>
      <c r="F738" s="14"/>
      <c r="G738" s="72"/>
      <c r="H738" s="69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3:22" ht="60" customHeight="1" x14ac:dyDescent="0.2">
      <c r="C739" s="2"/>
      <c r="D739" s="14"/>
      <c r="E739" s="15"/>
      <c r="F739" s="14"/>
      <c r="G739" s="72"/>
      <c r="H739" s="69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3:22" ht="60" customHeight="1" x14ac:dyDescent="0.2">
      <c r="C740" s="2"/>
      <c r="D740" s="14"/>
      <c r="E740" s="15"/>
      <c r="F740" s="14"/>
      <c r="G740" s="72"/>
      <c r="H740" s="69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3:22" ht="60" customHeight="1" x14ac:dyDescent="0.2">
      <c r="C741" s="2"/>
      <c r="D741" s="14"/>
      <c r="E741" s="15"/>
      <c r="F741" s="14"/>
      <c r="G741" s="72"/>
      <c r="H741" s="69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3:22" ht="60" customHeight="1" x14ac:dyDescent="0.2">
      <c r="C742" s="2"/>
      <c r="D742" s="14"/>
      <c r="E742" s="15"/>
      <c r="F742" s="14"/>
      <c r="G742" s="72"/>
      <c r="H742" s="69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3:22" ht="60" customHeight="1" x14ac:dyDescent="0.2">
      <c r="C743" s="2"/>
      <c r="D743" s="14"/>
      <c r="E743" s="15"/>
      <c r="F743" s="14"/>
      <c r="G743" s="72"/>
      <c r="H743" s="69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3:22" ht="60" customHeight="1" x14ac:dyDescent="0.2">
      <c r="C744" s="2"/>
      <c r="D744" s="14"/>
      <c r="E744" s="15"/>
      <c r="F744" s="14"/>
      <c r="G744" s="72"/>
      <c r="H744" s="69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3:22" ht="60" customHeight="1" x14ac:dyDescent="0.2">
      <c r="C745" s="2"/>
      <c r="D745" s="14"/>
      <c r="E745" s="15"/>
      <c r="F745" s="14"/>
      <c r="G745" s="72"/>
      <c r="H745" s="69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3:22" ht="60" customHeight="1" x14ac:dyDescent="0.2">
      <c r="C746" s="2"/>
      <c r="D746" s="14"/>
      <c r="E746" s="15"/>
      <c r="F746" s="14"/>
      <c r="G746" s="72"/>
      <c r="H746" s="69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3:22" ht="60" customHeight="1" x14ac:dyDescent="0.2">
      <c r="C747" s="2"/>
      <c r="D747" s="14"/>
      <c r="E747" s="15"/>
      <c r="F747" s="14"/>
      <c r="G747" s="72"/>
      <c r="H747" s="69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3:22" ht="60" customHeight="1" x14ac:dyDescent="0.2">
      <c r="C748" s="2"/>
      <c r="D748" s="14"/>
      <c r="E748" s="15"/>
      <c r="F748" s="14"/>
      <c r="G748" s="72"/>
      <c r="H748" s="69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3:22" ht="60" customHeight="1" x14ac:dyDescent="0.2">
      <c r="C749" s="2"/>
      <c r="D749" s="14"/>
      <c r="E749" s="15"/>
      <c r="F749" s="14"/>
      <c r="G749" s="72"/>
      <c r="H749" s="69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3:22" ht="60" customHeight="1" x14ac:dyDescent="0.2">
      <c r="C750" s="2"/>
      <c r="D750" s="14"/>
      <c r="E750" s="15"/>
      <c r="F750" s="14"/>
      <c r="G750" s="72"/>
      <c r="H750" s="69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3:22" ht="60" customHeight="1" x14ac:dyDescent="0.2">
      <c r="C751" s="2"/>
      <c r="D751" s="14"/>
      <c r="E751" s="15"/>
      <c r="F751" s="14"/>
      <c r="G751" s="72"/>
      <c r="H751" s="69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3:22" ht="60" customHeight="1" x14ac:dyDescent="0.2">
      <c r="C752" s="2"/>
      <c r="D752" s="14"/>
      <c r="E752" s="15"/>
      <c r="F752" s="14"/>
      <c r="G752" s="72"/>
      <c r="H752" s="69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3:22" ht="60" customHeight="1" x14ac:dyDescent="0.2">
      <c r="C753" s="2"/>
      <c r="D753" s="14"/>
      <c r="E753" s="15"/>
      <c r="F753" s="14"/>
      <c r="G753" s="72"/>
      <c r="H753" s="69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3:22" ht="60" customHeight="1" x14ac:dyDescent="0.2">
      <c r="C754" s="2"/>
      <c r="D754" s="14"/>
      <c r="E754" s="15"/>
      <c r="F754" s="14"/>
      <c r="G754" s="72"/>
      <c r="H754" s="69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3:22" ht="60" customHeight="1" x14ac:dyDescent="0.2">
      <c r="C755" s="2"/>
      <c r="D755" s="14"/>
      <c r="E755" s="15"/>
      <c r="F755" s="14"/>
      <c r="G755" s="72"/>
      <c r="H755" s="69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3:22" ht="60" customHeight="1" x14ac:dyDescent="0.2">
      <c r="C756" s="2"/>
      <c r="D756" s="14"/>
      <c r="E756" s="15"/>
      <c r="F756" s="14"/>
      <c r="G756" s="72"/>
      <c r="H756" s="69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3:22" ht="60" customHeight="1" x14ac:dyDescent="0.2">
      <c r="C757" s="2"/>
      <c r="D757" s="14"/>
      <c r="E757" s="15"/>
      <c r="F757" s="14"/>
      <c r="G757" s="72"/>
      <c r="H757" s="69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3:22" ht="60" customHeight="1" x14ac:dyDescent="0.2">
      <c r="C758" s="2"/>
      <c r="D758" s="14"/>
      <c r="E758" s="15"/>
      <c r="F758" s="14"/>
      <c r="G758" s="72"/>
      <c r="H758" s="69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3:22" ht="60" customHeight="1" x14ac:dyDescent="0.2">
      <c r="C759" s="2"/>
      <c r="D759" s="14"/>
      <c r="E759" s="15"/>
      <c r="F759" s="14"/>
      <c r="G759" s="72"/>
      <c r="H759" s="69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3:22" ht="60" customHeight="1" x14ac:dyDescent="0.2">
      <c r="C760" s="2"/>
      <c r="D760" s="14"/>
      <c r="E760" s="15"/>
      <c r="F760" s="14"/>
      <c r="G760" s="72"/>
      <c r="H760" s="69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3:22" ht="60" customHeight="1" x14ac:dyDescent="0.2">
      <c r="C761" s="2"/>
      <c r="D761" s="14"/>
      <c r="E761" s="15"/>
      <c r="F761" s="14"/>
      <c r="G761" s="72"/>
      <c r="H761" s="69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3:22" ht="60" customHeight="1" x14ac:dyDescent="0.2">
      <c r="C762" s="2"/>
      <c r="D762" s="14"/>
      <c r="E762" s="15"/>
      <c r="F762" s="14"/>
      <c r="G762" s="72"/>
      <c r="H762" s="69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3:22" ht="60" customHeight="1" x14ac:dyDescent="0.2">
      <c r="C763" s="2"/>
      <c r="D763" s="14"/>
      <c r="E763" s="15"/>
      <c r="F763" s="14"/>
      <c r="G763" s="72"/>
      <c r="H763" s="69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3:22" ht="60" customHeight="1" x14ac:dyDescent="0.2">
      <c r="C764" s="2"/>
      <c r="D764" s="14"/>
      <c r="E764" s="15"/>
      <c r="F764" s="14"/>
      <c r="G764" s="72"/>
      <c r="H764" s="69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3:22" ht="60" customHeight="1" x14ac:dyDescent="0.2">
      <c r="C765" s="2"/>
      <c r="D765" s="14"/>
      <c r="E765" s="15"/>
      <c r="F765" s="14"/>
      <c r="G765" s="72"/>
      <c r="H765" s="69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3:22" ht="60" customHeight="1" x14ac:dyDescent="0.2">
      <c r="C766" s="2"/>
      <c r="D766" s="14"/>
      <c r="E766" s="15"/>
      <c r="F766" s="14"/>
      <c r="G766" s="72"/>
      <c r="H766" s="69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3:22" ht="60" customHeight="1" x14ac:dyDescent="0.2">
      <c r="C767" s="2"/>
      <c r="D767" s="14"/>
      <c r="E767" s="15"/>
      <c r="F767" s="14"/>
      <c r="G767" s="72"/>
      <c r="H767" s="69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3:22" ht="60" customHeight="1" x14ac:dyDescent="0.2">
      <c r="C768" s="2"/>
      <c r="D768" s="14"/>
      <c r="E768" s="15"/>
      <c r="F768" s="14"/>
      <c r="G768" s="72"/>
      <c r="H768" s="69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3:22" ht="60" customHeight="1" x14ac:dyDescent="0.2">
      <c r="C769" s="2"/>
      <c r="D769" s="14"/>
      <c r="E769" s="15"/>
      <c r="F769" s="14"/>
      <c r="G769" s="72"/>
      <c r="H769" s="69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3:22" ht="60" customHeight="1" x14ac:dyDescent="0.2">
      <c r="C770" s="2"/>
      <c r="D770" s="14"/>
      <c r="E770" s="15"/>
      <c r="F770" s="14"/>
      <c r="G770" s="72"/>
      <c r="H770" s="69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3:22" ht="60" customHeight="1" x14ac:dyDescent="0.2">
      <c r="C771" s="2"/>
      <c r="D771" s="14"/>
      <c r="E771" s="15"/>
      <c r="F771" s="14"/>
      <c r="G771" s="72"/>
      <c r="H771" s="69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3:22" ht="60" customHeight="1" x14ac:dyDescent="0.2">
      <c r="C772" s="2"/>
      <c r="D772" s="14"/>
      <c r="E772" s="15"/>
      <c r="F772" s="14"/>
      <c r="G772" s="72"/>
      <c r="H772" s="69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3:22" ht="60" customHeight="1" x14ac:dyDescent="0.2">
      <c r="C773" s="2"/>
      <c r="D773" s="14"/>
      <c r="E773" s="15"/>
      <c r="F773" s="14"/>
      <c r="G773" s="72"/>
      <c r="H773" s="69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3:22" ht="60" customHeight="1" x14ac:dyDescent="0.2">
      <c r="C774" s="2"/>
      <c r="D774" s="14"/>
      <c r="E774" s="15"/>
      <c r="F774" s="14"/>
      <c r="G774" s="72"/>
      <c r="H774" s="69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3:22" ht="60" customHeight="1" x14ac:dyDescent="0.2">
      <c r="C775" s="2"/>
      <c r="D775" s="14"/>
      <c r="E775" s="15"/>
      <c r="F775" s="14"/>
      <c r="G775" s="72"/>
      <c r="H775" s="69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3:22" ht="60" customHeight="1" x14ac:dyDescent="0.2">
      <c r="C776" s="2"/>
      <c r="D776" s="14"/>
      <c r="E776" s="15"/>
      <c r="F776" s="14"/>
      <c r="G776" s="72"/>
      <c r="H776" s="69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3:22" ht="60" customHeight="1" x14ac:dyDescent="0.2">
      <c r="C777" s="2"/>
      <c r="D777" s="14"/>
      <c r="E777" s="15"/>
      <c r="F777" s="14"/>
      <c r="G777" s="72"/>
      <c r="H777" s="69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3:22" ht="60" customHeight="1" x14ac:dyDescent="0.2">
      <c r="C778" s="2"/>
      <c r="D778" s="14"/>
      <c r="E778" s="15"/>
      <c r="F778" s="14"/>
      <c r="G778" s="72"/>
      <c r="H778" s="69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3:22" ht="60" customHeight="1" x14ac:dyDescent="0.2">
      <c r="C779" s="2"/>
      <c r="D779" s="14"/>
      <c r="E779" s="15"/>
      <c r="F779" s="14"/>
      <c r="G779" s="72"/>
      <c r="H779" s="69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3:22" ht="60" customHeight="1" x14ac:dyDescent="0.2">
      <c r="C780" s="2"/>
      <c r="D780" s="14"/>
      <c r="E780" s="15"/>
      <c r="F780" s="14"/>
      <c r="G780" s="72"/>
      <c r="H780" s="69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3:22" ht="60" customHeight="1" x14ac:dyDescent="0.2">
      <c r="C781" s="2"/>
      <c r="D781" s="14"/>
      <c r="E781" s="15"/>
      <c r="F781" s="14"/>
      <c r="G781" s="72"/>
      <c r="H781" s="69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3:22" ht="60" customHeight="1" x14ac:dyDescent="0.2">
      <c r="C782" s="2"/>
      <c r="D782" s="14"/>
      <c r="E782" s="15"/>
      <c r="F782" s="14"/>
      <c r="G782" s="72"/>
      <c r="H782" s="69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3:22" ht="60" customHeight="1" x14ac:dyDescent="0.2">
      <c r="C783" s="2"/>
      <c r="D783" s="14"/>
      <c r="E783" s="15"/>
      <c r="F783" s="14"/>
      <c r="G783" s="72"/>
      <c r="H783" s="69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3:22" ht="60" customHeight="1" x14ac:dyDescent="0.2">
      <c r="C784" s="2"/>
      <c r="D784" s="14"/>
      <c r="E784" s="15"/>
      <c r="F784" s="14"/>
      <c r="G784" s="72"/>
      <c r="H784" s="69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3:22" ht="60" customHeight="1" x14ac:dyDescent="0.2">
      <c r="C785" s="2"/>
      <c r="D785" s="14"/>
      <c r="E785" s="15"/>
      <c r="F785" s="14"/>
      <c r="G785" s="72"/>
      <c r="H785" s="69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3:22" ht="60" customHeight="1" x14ac:dyDescent="0.2">
      <c r="C786" s="2"/>
      <c r="D786" s="14"/>
      <c r="E786" s="15"/>
      <c r="F786" s="14"/>
      <c r="G786" s="72"/>
      <c r="H786" s="69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3:22" ht="60" customHeight="1" x14ac:dyDescent="0.2">
      <c r="C787" s="2"/>
      <c r="D787" s="14"/>
      <c r="E787" s="15"/>
      <c r="F787" s="14"/>
      <c r="G787" s="72"/>
      <c r="H787" s="69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3:22" ht="60" customHeight="1" x14ac:dyDescent="0.2">
      <c r="C788" s="2"/>
      <c r="D788" s="14"/>
      <c r="E788" s="15"/>
      <c r="F788" s="14"/>
      <c r="G788" s="72"/>
      <c r="H788" s="69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3:22" ht="60" customHeight="1" x14ac:dyDescent="0.2">
      <c r="C789" s="2"/>
      <c r="D789" s="14"/>
      <c r="E789" s="15"/>
      <c r="F789" s="14"/>
      <c r="G789" s="72"/>
      <c r="H789" s="69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3:22" ht="60" customHeight="1" x14ac:dyDescent="0.2">
      <c r="C790" s="2"/>
      <c r="D790" s="14"/>
      <c r="E790" s="15"/>
      <c r="F790" s="14"/>
      <c r="G790" s="72"/>
      <c r="H790" s="69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3:22" ht="60" customHeight="1" x14ac:dyDescent="0.2">
      <c r="C791" s="2"/>
      <c r="D791" s="14"/>
      <c r="E791" s="15"/>
      <c r="F791" s="14"/>
      <c r="G791" s="72"/>
      <c r="H791" s="69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3:22" ht="60" customHeight="1" x14ac:dyDescent="0.2">
      <c r="C792" s="2"/>
      <c r="D792" s="14"/>
      <c r="E792" s="15"/>
      <c r="F792" s="14"/>
      <c r="G792" s="72"/>
      <c r="H792" s="69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3:22" ht="60" customHeight="1" x14ac:dyDescent="0.2">
      <c r="C793" s="2"/>
      <c r="D793" s="14"/>
      <c r="E793" s="15"/>
      <c r="F793" s="14"/>
      <c r="G793" s="72"/>
      <c r="H793" s="69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3:22" ht="60" customHeight="1" x14ac:dyDescent="0.2">
      <c r="C794" s="2"/>
      <c r="D794" s="14"/>
      <c r="E794" s="15"/>
      <c r="F794" s="14"/>
      <c r="G794" s="72"/>
      <c r="H794" s="69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3:22" ht="60" customHeight="1" x14ac:dyDescent="0.2">
      <c r="C795" s="2"/>
      <c r="D795" s="14"/>
      <c r="E795" s="15"/>
      <c r="F795" s="14"/>
      <c r="G795" s="72"/>
      <c r="H795" s="69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3:22" ht="60" customHeight="1" x14ac:dyDescent="0.2">
      <c r="C796" s="2"/>
      <c r="D796" s="14"/>
      <c r="E796" s="15"/>
      <c r="F796" s="14"/>
      <c r="G796" s="72"/>
      <c r="H796" s="69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3:22" ht="60" customHeight="1" x14ac:dyDescent="0.2">
      <c r="C797" s="2"/>
      <c r="D797" s="14"/>
      <c r="E797" s="15"/>
      <c r="F797" s="14"/>
      <c r="G797" s="72"/>
      <c r="H797" s="69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3:22" ht="60" customHeight="1" x14ac:dyDescent="0.2">
      <c r="C798" s="2"/>
      <c r="D798" s="14"/>
      <c r="E798" s="15"/>
      <c r="F798" s="14"/>
      <c r="G798" s="72"/>
      <c r="H798" s="69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3:22" ht="60" customHeight="1" x14ac:dyDescent="0.2">
      <c r="C799" s="2"/>
      <c r="D799" s="14"/>
      <c r="E799" s="15"/>
      <c r="F799" s="14"/>
      <c r="G799" s="72"/>
      <c r="H799" s="69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3:22" ht="60" customHeight="1" x14ac:dyDescent="0.2">
      <c r="C800" s="2"/>
      <c r="D800" s="14"/>
      <c r="E800" s="15"/>
      <c r="F800" s="14"/>
      <c r="G800" s="72"/>
      <c r="H800" s="69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3:22" ht="60" customHeight="1" x14ac:dyDescent="0.2">
      <c r="C801" s="2"/>
      <c r="D801" s="14"/>
      <c r="E801" s="15"/>
      <c r="F801" s="14"/>
      <c r="G801" s="72"/>
      <c r="H801" s="69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3:22" ht="60" customHeight="1" x14ac:dyDescent="0.2">
      <c r="C802" s="2"/>
      <c r="D802" s="14"/>
      <c r="E802" s="15"/>
      <c r="F802" s="14"/>
      <c r="G802" s="72"/>
      <c r="H802" s="69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3:22" ht="60" customHeight="1" x14ac:dyDescent="0.2">
      <c r="C803" s="2"/>
      <c r="D803" s="14"/>
      <c r="E803" s="15"/>
      <c r="F803" s="14"/>
      <c r="G803" s="72"/>
      <c r="H803" s="69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3:22" ht="60" customHeight="1" x14ac:dyDescent="0.2">
      <c r="C804" s="2"/>
      <c r="D804" s="14"/>
      <c r="E804" s="15"/>
      <c r="F804" s="14"/>
      <c r="G804" s="72"/>
      <c r="H804" s="69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3:22" ht="60" customHeight="1" x14ac:dyDescent="0.2">
      <c r="C805" s="2"/>
      <c r="D805" s="14"/>
      <c r="E805" s="15"/>
      <c r="F805" s="14"/>
      <c r="G805" s="72"/>
      <c r="H805" s="69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3:22" ht="60" customHeight="1" x14ac:dyDescent="0.2">
      <c r="C806" s="2"/>
      <c r="D806" s="14"/>
      <c r="E806" s="15"/>
      <c r="F806" s="14"/>
      <c r="G806" s="72"/>
      <c r="H806" s="69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3:22" ht="60" customHeight="1" x14ac:dyDescent="0.2">
      <c r="C807" s="2"/>
      <c r="D807" s="14"/>
      <c r="E807" s="15"/>
      <c r="F807" s="14"/>
      <c r="G807" s="72"/>
      <c r="H807" s="69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3:22" ht="60" customHeight="1" x14ac:dyDescent="0.2">
      <c r="C808" s="2"/>
      <c r="D808" s="14"/>
      <c r="E808" s="15"/>
      <c r="F808" s="14"/>
      <c r="G808" s="72"/>
      <c r="H808" s="69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3:22" ht="60" customHeight="1" x14ac:dyDescent="0.2">
      <c r="C809" s="2"/>
      <c r="D809" s="14"/>
      <c r="E809" s="15"/>
      <c r="F809" s="14"/>
      <c r="G809" s="72"/>
      <c r="H809" s="69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3:22" ht="60" customHeight="1" x14ac:dyDescent="0.2">
      <c r="C810" s="2"/>
      <c r="D810" s="14"/>
      <c r="E810" s="15"/>
      <c r="F810" s="14"/>
      <c r="G810" s="72"/>
      <c r="H810" s="69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3:22" ht="60" customHeight="1" x14ac:dyDescent="0.2">
      <c r="C811" s="2"/>
      <c r="D811" s="14"/>
      <c r="E811" s="15"/>
      <c r="F811" s="14"/>
      <c r="G811" s="72"/>
      <c r="H811" s="69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3:22" ht="60" customHeight="1" x14ac:dyDescent="0.2">
      <c r="C812" s="2"/>
      <c r="D812" s="14"/>
      <c r="E812" s="15"/>
      <c r="F812" s="14"/>
      <c r="G812" s="72"/>
      <c r="H812" s="69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3:22" ht="60" customHeight="1" x14ac:dyDescent="0.2">
      <c r="C813" s="2"/>
      <c r="D813" s="14"/>
      <c r="E813" s="15"/>
      <c r="F813" s="14"/>
      <c r="G813" s="72"/>
      <c r="H813" s="69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3:22" ht="60" customHeight="1" x14ac:dyDescent="0.2">
      <c r="C814" s="2"/>
      <c r="D814" s="14"/>
      <c r="E814" s="15"/>
      <c r="F814" s="14"/>
      <c r="G814" s="72"/>
      <c r="H814" s="69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3:22" ht="60" customHeight="1" x14ac:dyDescent="0.2">
      <c r="C815" s="2"/>
      <c r="D815" s="14"/>
      <c r="E815" s="15"/>
      <c r="F815" s="14"/>
      <c r="G815" s="72"/>
      <c r="H815" s="69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3:22" ht="60" customHeight="1" x14ac:dyDescent="0.2">
      <c r="C816" s="2"/>
      <c r="D816" s="14"/>
      <c r="E816" s="15"/>
      <c r="F816" s="14"/>
      <c r="G816" s="72"/>
      <c r="H816" s="69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3:22" ht="60" customHeight="1" x14ac:dyDescent="0.2">
      <c r="C817" s="2"/>
      <c r="D817" s="14"/>
      <c r="E817" s="15"/>
      <c r="F817" s="14"/>
      <c r="G817" s="72"/>
      <c r="H817" s="69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3:22" ht="60" customHeight="1" x14ac:dyDescent="0.2">
      <c r="C818" s="2"/>
      <c r="D818" s="14"/>
      <c r="E818" s="15"/>
      <c r="F818" s="14"/>
      <c r="G818" s="72"/>
      <c r="H818" s="69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3:22" ht="60" customHeight="1" x14ac:dyDescent="0.2">
      <c r="C819" s="2"/>
      <c r="D819" s="14"/>
      <c r="E819" s="15"/>
      <c r="F819" s="14"/>
      <c r="G819" s="72"/>
      <c r="H819" s="69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3:22" ht="60" customHeight="1" x14ac:dyDescent="0.2">
      <c r="C820" s="2"/>
      <c r="D820" s="14"/>
      <c r="E820" s="15"/>
      <c r="F820" s="14"/>
      <c r="G820" s="72"/>
      <c r="H820" s="69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3:22" ht="60" customHeight="1" x14ac:dyDescent="0.2">
      <c r="C821" s="2"/>
      <c r="D821" s="14"/>
      <c r="E821" s="15"/>
      <c r="F821" s="14"/>
      <c r="G821" s="72"/>
      <c r="H821" s="69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3:22" ht="60" customHeight="1" x14ac:dyDescent="0.2">
      <c r="C822" s="2"/>
      <c r="D822" s="14"/>
      <c r="E822" s="15"/>
      <c r="F822" s="14"/>
      <c r="G822" s="72"/>
      <c r="H822" s="69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3:22" ht="60" customHeight="1" x14ac:dyDescent="0.2">
      <c r="C823" s="2"/>
      <c r="D823" s="14"/>
      <c r="E823" s="15"/>
      <c r="F823" s="14"/>
      <c r="G823" s="72"/>
      <c r="H823" s="69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3:22" ht="60" customHeight="1" x14ac:dyDescent="0.2">
      <c r="C824" s="2"/>
      <c r="D824" s="14"/>
      <c r="E824" s="15"/>
      <c r="F824" s="14"/>
      <c r="G824" s="72"/>
      <c r="H824" s="69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3:22" ht="60" customHeight="1" x14ac:dyDescent="0.2">
      <c r="C825" s="2"/>
      <c r="D825" s="14"/>
      <c r="E825" s="15"/>
      <c r="F825" s="14"/>
      <c r="G825" s="72"/>
      <c r="H825" s="69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3:22" ht="60" customHeight="1" x14ac:dyDescent="0.2">
      <c r="C826" s="2"/>
      <c r="D826" s="14"/>
      <c r="E826" s="15"/>
      <c r="F826" s="14"/>
      <c r="G826" s="72"/>
      <c r="H826" s="69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3:22" ht="60" customHeight="1" x14ac:dyDescent="0.2">
      <c r="C827" s="2"/>
      <c r="D827" s="14"/>
      <c r="E827" s="15"/>
      <c r="F827" s="14"/>
      <c r="G827" s="72"/>
      <c r="H827" s="69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3:22" ht="60" customHeight="1" x14ac:dyDescent="0.2">
      <c r="C828" s="2"/>
      <c r="D828" s="14"/>
      <c r="E828" s="15"/>
      <c r="F828" s="14"/>
      <c r="G828" s="72"/>
      <c r="H828" s="69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3:22" ht="60" customHeight="1" x14ac:dyDescent="0.2">
      <c r="C829" s="2"/>
      <c r="D829" s="14"/>
      <c r="E829" s="15"/>
      <c r="F829" s="14"/>
      <c r="G829" s="72"/>
      <c r="H829" s="69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3:22" ht="60" customHeight="1" x14ac:dyDescent="0.2">
      <c r="C830" s="2"/>
      <c r="D830" s="14"/>
      <c r="E830" s="15"/>
      <c r="F830" s="14"/>
      <c r="G830" s="72"/>
      <c r="H830" s="69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3:22" ht="60" customHeight="1" x14ac:dyDescent="0.2">
      <c r="C831" s="2"/>
      <c r="D831" s="14"/>
      <c r="E831" s="15"/>
      <c r="F831" s="14"/>
      <c r="G831" s="72"/>
      <c r="H831" s="69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3:22" ht="60" customHeight="1" x14ac:dyDescent="0.2">
      <c r="C832" s="2"/>
      <c r="D832" s="14"/>
      <c r="E832" s="15"/>
      <c r="F832" s="14"/>
      <c r="G832" s="72"/>
      <c r="H832" s="69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3:22" ht="60" customHeight="1" x14ac:dyDescent="0.2">
      <c r="C833" s="2"/>
      <c r="D833" s="14"/>
      <c r="E833" s="15"/>
      <c r="F833" s="14"/>
      <c r="G833" s="72"/>
      <c r="H833" s="69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3:22" ht="60" customHeight="1" x14ac:dyDescent="0.2">
      <c r="C834" s="2"/>
      <c r="D834" s="14"/>
      <c r="E834" s="15"/>
      <c r="F834" s="14"/>
      <c r="G834" s="72"/>
      <c r="H834" s="69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3:22" ht="60" customHeight="1" x14ac:dyDescent="0.2">
      <c r="C835" s="2"/>
      <c r="D835" s="14"/>
      <c r="E835" s="15"/>
      <c r="F835" s="14"/>
      <c r="G835" s="72"/>
      <c r="H835" s="69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3:22" ht="60" customHeight="1" x14ac:dyDescent="0.2">
      <c r="C836" s="2"/>
      <c r="D836" s="14"/>
      <c r="E836" s="15"/>
      <c r="F836" s="14"/>
      <c r="G836" s="72"/>
      <c r="H836" s="69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3:22" ht="60" customHeight="1" x14ac:dyDescent="0.2">
      <c r="C837" s="2"/>
      <c r="D837" s="14"/>
      <c r="E837" s="15"/>
      <c r="F837" s="14"/>
      <c r="G837" s="72"/>
      <c r="H837" s="69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3:22" ht="60" customHeight="1" x14ac:dyDescent="0.2">
      <c r="C838" s="2"/>
      <c r="D838" s="14"/>
      <c r="E838" s="15"/>
      <c r="F838" s="14"/>
      <c r="G838" s="72"/>
      <c r="H838" s="69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3:22" ht="60" customHeight="1" x14ac:dyDescent="0.2">
      <c r="C839" s="2"/>
      <c r="D839" s="14"/>
      <c r="E839" s="15"/>
      <c r="F839" s="14"/>
      <c r="G839" s="72"/>
      <c r="H839" s="69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3:22" ht="60" customHeight="1" x14ac:dyDescent="0.2">
      <c r="C840" s="2"/>
      <c r="D840" s="14"/>
      <c r="E840" s="15"/>
      <c r="F840" s="14"/>
      <c r="G840" s="72"/>
      <c r="H840" s="69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3:22" ht="60" customHeight="1" x14ac:dyDescent="0.2">
      <c r="C841" s="2"/>
      <c r="D841" s="14"/>
      <c r="E841" s="15"/>
      <c r="F841" s="14"/>
      <c r="G841" s="72"/>
      <c r="H841" s="69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3:22" ht="60" customHeight="1" x14ac:dyDescent="0.2">
      <c r="C842" s="2"/>
      <c r="D842" s="14"/>
      <c r="E842" s="15"/>
      <c r="F842" s="14"/>
      <c r="G842" s="72"/>
      <c r="H842" s="69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3:22" ht="60" customHeight="1" x14ac:dyDescent="0.2">
      <c r="C843" s="2"/>
      <c r="D843" s="14"/>
      <c r="E843" s="15"/>
      <c r="F843" s="14"/>
      <c r="G843" s="72"/>
      <c r="H843" s="69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3:22" ht="60" customHeight="1" x14ac:dyDescent="0.2">
      <c r="C844" s="2"/>
      <c r="D844" s="14"/>
      <c r="E844" s="15"/>
      <c r="F844" s="14"/>
      <c r="G844" s="72"/>
      <c r="H844" s="69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3:22" ht="60" customHeight="1" x14ac:dyDescent="0.2">
      <c r="C845" s="2"/>
      <c r="D845" s="14"/>
      <c r="E845" s="15"/>
      <c r="F845" s="14"/>
      <c r="G845" s="72"/>
      <c r="H845" s="69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3:22" ht="60" customHeight="1" x14ac:dyDescent="0.2">
      <c r="C846" s="2"/>
      <c r="D846" s="14"/>
      <c r="E846" s="15"/>
      <c r="F846" s="14"/>
      <c r="G846" s="72"/>
      <c r="H846" s="69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3:22" ht="60" customHeight="1" x14ac:dyDescent="0.2">
      <c r="C847" s="2"/>
      <c r="D847" s="14"/>
      <c r="E847" s="15"/>
      <c r="F847" s="14"/>
      <c r="G847" s="72"/>
      <c r="H847" s="69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3:22" ht="60" customHeight="1" x14ac:dyDescent="0.2">
      <c r="C848" s="2"/>
      <c r="D848" s="14"/>
      <c r="E848" s="15"/>
      <c r="F848" s="14"/>
      <c r="G848" s="72"/>
      <c r="H848" s="69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3:22" ht="60" customHeight="1" x14ac:dyDescent="0.2">
      <c r="C849" s="2"/>
      <c r="D849" s="14"/>
      <c r="E849" s="15"/>
      <c r="F849" s="14"/>
      <c r="G849" s="72"/>
      <c r="H849" s="69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3:22" ht="60" customHeight="1" x14ac:dyDescent="0.2">
      <c r="C850" s="2"/>
      <c r="D850" s="14"/>
      <c r="E850" s="15"/>
      <c r="F850" s="14"/>
      <c r="G850" s="72"/>
      <c r="H850" s="69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3:22" ht="60" customHeight="1" x14ac:dyDescent="0.2">
      <c r="C851" s="2"/>
      <c r="D851" s="14"/>
      <c r="E851" s="15"/>
      <c r="F851" s="14"/>
      <c r="G851" s="72"/>
      <c r="H851" s="69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3:22" ht="60" customHeight="1" x14ac:dyDescent="0.2">
      <c r="C852" s="2"/>
      <c r="D852" s="14"/>
      <c r="E852" s="15"/>
      <c r="F852" s="14"/>
      <c r="G852" s="72"/>
      <c r="H852" s="69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3:22" ht="60" customHeight="1" x14ac:dyDescent="0.2">
      <c r="C853" s="2"/>
      <c r="D853" s="14"/>
      <c r="E853" s="15"/>
      <c r="F853" s="14"/>
      <c r="G853" s="72"/>
      <c r="H853" s="69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3:22" ht="60" customHeight="1" x14ac:dyDescent="0.2">
      <c r="C854" s="2"/>
      <c r="D854" s="14"/>
      <c r="E854" s="15"/>
      <c r="F854" s="14"/>
      <c r="G854" s="72"/>
      <c r="H854" s="69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3:22" ht="60" customHeight="1" x14ac:dyDescent="0.2">
      <c r="C855" s="2"/>
      <c r="D855" s="14"/>
      <c r="E855" s="15"/>
      <c r="F855" s="14"/>
      <c r="G855" s="72"/>
      <c r="H855" s="69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3:22" ht="60" customHeight="1" x14ac:dyDescent="0.2">
      <c r="C856" s="2"/>
      <c r="D856" s="14"/>
      <c r="E856" s="15"/>
      <c r="F856" s="14"/>
      <c r="G856" s="72"/>
      <c r="H856" s="69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3:22" ht="60" customHeight="1" x14ac:dyDescent="0.2">
      <c r="C857" s="2"/>
      <c r="D857" s="14"/>
      <c r="E857" s="15"/>
      <c r="F857" s="14"/>
      <c r="G857" s="72"/>
      <c r="H857" s="69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3:22" ht="60" customHeight="1" x14ac:dyDescent="0.2">
      <c r="C858" s="2"/>
      <c r="D858" s="14"/>
      <c r="E858" s="15"/>
      <c r="F858" s="14"/>
      <c r="G858" s="72"/>
      <c r="H858" s="69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3:22" ht="60" customHeight="1" x14ac:dyDescent="0.2">
      <c r="C859" s="2"/>
      <c r="D859" s="14"/>
      <c r="E859" s="15"/>
      <c r="F859" s="14"/>
      <c r="G859" s="72"/>
      <c r="H859" s="69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3:22" ht="60" customHeight="1" x14ac:dyDescent="0.2">
      <c r="C860" s="2"/>
      <c r="D860" s="14"/>
      <c r="E860" s="15"/>
      <c r="F860" s="14"/>
      <c r="G860" s="72"/>
      <c r="H860" s="69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3:22" ht="60" customHeight="1" x14ac:dyDescent="0.2">
      <c r="C861" s="2"/>
      <c r="D861" s="14"/>
      <c r="E861" s="15"/>
      <c r="F861" s="14"/>
      <c r="G861" s="72"/>
      <c r="H861" s="69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3:22" ht="60" customHeight="1" x14ac:dyDescent="0.2">
      <c r="C862" s="2"/>
      <c r="D862" s="14"/>
      <c r="E862" s="15"/>
      <c r="F862" s="14"/>
      <c r="G862" s="72"/>
      <c r="H862" s="69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3:22" ht="60" customHeight="1" x14ac:dyDescent="0.2">
      <c r="C863" s="2"/>
      <c r="D863" s="14"/>
      <c r="E863" s="15"/>
      <c r="F863" s="14"/>
      <c r="G863" s="72"/>
      <c r="H863" s="69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3:22" ht="60" customHeight="1" x14ac:dyDescent="0.2">
      <c r="C864" s="2"/>
      <c r="D864" s="14"/>
      <c r="E864" s="15"/>
      <c r="F864" s="14"/>
      <c r="G864" s="72"/>
      <c r="H864" s="69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3:22" ht="60" customHeight="1" x14ac:dyDescent="0.2">
      <c r="C865" s="2"/>
      <c r="D865" s="14"/>
      <c r="E865" s="15"/>
      <c r="F865" s="14"/>
      <c r="G865" s="72"/>
      <c r="H865" s="69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3:22" ht="60" customHeight="1" x14ac:dyDescent="0.2">
      <c r="C866" s="2"/>
      <c r="D866" s="14"/>
      <c r="E866" s="15"/>
      <c r="F866" s="14"/>
      <c r="G866" s="72"/>
      <c r="H866" s="69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3:22" ht="60" customHeight="1" x14ac:dyDescent="0.2">
      <c r="C867" s="2"/>
      <c r="D867" s="14"/>
      <c r="E867" s="15"/>
      <c r="F867" s="14"/>
      <c r="G867" s="72"/>
      <c r="H867" s="69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3:22" ht="60" customHeight="1" x14ac:dyDescent="0.2">
      <c r="C868" s="2"/>
      <c r="D868" s="14"/>
      <c r="E868" s="15"/>
      <c r="F868" s="14"/>
      <c r="G868" s="72"/>
      <c r="H868" s="69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3:22" ht="60" customHeight="1" x14ac:dyDescent="0.2">
      <c r="C869" s="2"/>
      <c r="D869" s="14"/>
      <c r="E869" s="15"/>
      <c r="F869" s="14"/>
      <c r="G869" s="72"/>
      <c r="H869" s="69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3:22" ht="60" customHeight="1" x14ac:dyDescent="0.2">
      <c r="C870" s="2"/>
      <c r="D870" s="14"/>
      <c r="E870" s="15"/>
      <c r="F870" s="14"/>
      <c r="G870" s="72"/>
      <c r="H870" s="69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3:22" ht="60" customHeight="1" x14ac:dyDescent="0.2">
      <c r="C871" s="2"/>
      <c r="D871" s="14"/>
      <c r="E871" s="15"/>
      <c r="F871" s="14"/>
      <c r="G871" s="72"/>
      <c r="H871" s="69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3:22" ht="60" customHeight="1" x14ac:dyDescent="0.2">
      <c r="C872" s="2"/>
      <c r="D872" s="14"/>
      <c r="E872" s="15"/>
      <c r="F872" s="14"/>
      <c r="G872" s="72"/>
      <c r="H872" s="69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3:22" ht="60" customHeight="1" x14ac:dyDescent="0.2">
      <c r="C873" s="2"/>
      <c r="D873" s="14"/>
      <c r="E873" s="15"/>
      <c r="F873" s="14"/>
      <c r="G873" s="72"/>
      <c r="H873" s="69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3:22" ht="60" customHeight="1" x14ac:dyDescent="0.2">
      <c r="C874" s="2"/>
      <c r="D874" s="14"/>
      <c r="E874" s="15"/>
      <c r="F874" s="14"/>
      <c r="G874" s="72"/>
      <c r="H874" s="69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3:22" ht="60" customHeight="1" x14ac:dyDescent="0.2">
      <c r="C875" s="2"/>
      <c r="D875" s="14"/>
      <c r="E875" s="15"/>
      <c r="F875" s="14"/>
      <c r="G875" s="72"/>
      <c r="H875" s="69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3:22" ht="60" customHeight="1" x14ac:dyDescent="0.2">
      <c r="C876" s="2"/>
      <c r="D876" s="14"/>
      <c r="E876" s="15"/>
      <c r="F876" s="14"/>
      <c r="G876" s="72"/>
      <c r="H876" s="69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3:22" ht="60" customHeight="1" x14ac:dyDescent="0.2">
      <c r="C877" s="2"/>
      <c r="D877" s="14"/>
      <c r="E877" s="15"/>
      <c r="F877" s="14"/>
      <c r="G877" s="72"/>
      <c r="H877" s="69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3:22" ht="60" customHeight="1" x14ac:dyDescent="0.2">
      <c r="C878" s="2"/>
      <c r="D878" s="14"/>
      <c r="E878" s="15"/>
      <c r="F878" s="14"/>
      <c r="G878" s="72"/>
      <c r="H878" s="69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3:22" ht="60" customHeight="1" x14ac:dyDescent="0.2">
      <c r="C879" s="2"/>
      <c r="D879" s="14"/>
      <c r="E879" s="15"/>
      <c r="F879" s="14"/>
      <c r="G879" s="72"/>
      <c r="H879" s="69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3:22" ht="60" customHeight="1" x14ac:dyDescent="0.2">
      <c r="C880" s="2"/>
      <c r="D880" s="14"/>
      <c r="E880" s="15"/>
      <c r="F880" s="14"/>
      <c r="G880" s="72"/>
      <c r="H880" s="69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3:22" ht="60" customHeight="1" x14ac:dyDescent="0.2">
      <c r="C881" s="2"/>
      <c r="D881" s="14"/>
      <c r="E881" s="15"/>
      <c r="F881" s="14"/>
      <c r="G881" s="72"/>
      <c r="H881" s="69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3:22" ht="60" customHeight="1" x14ac:dyDescent="0.2">
      <c r="C882" s="2"/>
      <c r="D882" s="14"/>
      <c r="E882" s="15"/>
      <c r="F882" s="14"/>
      <c r="G882" s="72"/>
      <c r="H882" s="69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3:22" ht="60" customHeight="1" x14ac:dyDescent="0.2">
      <c r="C883" s="2"/>
      <c r="D883" s="14"/>
      <c r="E883" s="15"/>
      <c r="F883" s="14"/>
      <c r="G883" s="72"/>
      <c r="H883" s="69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3:22" ht="60" customHeight="1" x14ac:dyDescent="0.2">
      <c r="C884" s="2"/>
      <c r="D884" s="14"/>
      <c r="E884" s="15"/>
      <c r="F884" s="14"/>
      <c r="G884" s="72"/>
      <c r="H884" s="69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3:22" ht="60" customHeight="1" x14ac:dyDescent="0.2">
      <c r="C885" s="2"/>
      <c r="D885" s="14"/>
      <c r="E885" s="15"/>
      <c r="F885" s="14"/>
      <c r="G885" s="72"/>
      <c r="H885" s="69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3:22" ht="60" customHeight="1" x14ac:dyDescent="0.2">
      <c r="C886" s="2"/>
      <c r="D886" s="14"/>
      <c r="E886" s="15"/>
      <c r="F886" s="14"/>
      <c r="G886" s="72"/>
      <c r="H886" s="69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3:22" ht="60" customHeight="1" x14ac:dyDescent="0.2">
      <c r="C887" s="2"/>
      <c r="D887" s="14"/>
      <c r="E887" s="15"/>
      <c r="F887" s="14"/>
      <c r="G887" s="72"/>
      <c r="H887" s="69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3:22" ht="60" customHeight="1" x14ac:dyDescent="0.2">
      <c r="C888" s="2"/>
      <c r="D888" s="14"/>
      <c r="E888" s="15"/>
      <c r="F888" s="14"/>
      <c r="G888" s="72"/>
      <c r="H888" s="69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3:22" ht="60" customHeight="1" x14ac:dyDescent="0.2">
      <c r="C889" s="2"/>
      <c r="D889" s="14"/>
      <c r="E889" s="15"/>
      <c r="F889" s="14"/>
      <c r="G889" s="72"/>
      <c r="H889" s="69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3:22" ht="60" customHeight="1" x14ac:dyDescent="0.2">
      <c r="C890" s="2"/>
      <c r="D890" s="14"/>
      <c r="E890" s="15"/>
      <c r="F890" s="14"/>
      <c r="G890" s="72"/>
      <c r="H890" s="69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3:22" ht="60" customHeight="1" x14ac:dyDescent="0.2">
      <c r="C891" s="2"/>
      <c r="D891" s="14"/>
      <c r="E891" s="15"/>
      <c r="F891" s="14"/>
      <c r="G891" s="72"/>
      <c r="H891" s="69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3:22" ht="60" customHeight="1" x14ac:dyDescent="0.2">
      <c r="C892" s="2"/>
      <c r="D892" s="14"/>
      <c r="E892" s="15"/>
      <c r="F892" s="14"/>
      <c r="G892" s="72"/>
      <c r="H892" s="69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</sheetData>
  <sortState ref="B5:F61">
    <sortCondition ref="B4"/>
  </sortState>
  <mergeCells count="9">
    <mergeCell ref="B1:H1"/>
    <mergeCell ref="H2:H3"/>
    <mergeCell ref="G2:G3"/>
    <mergeCell ref="B2:B3"/>
    <mergeCell ref="A2:A3"/>
    <mergeCell ref="C2:C3"/>
    <mergeCell ref="D2:D3"/>
    <mergeCell ref="E2:E3"/>
    <mergeCell ref="F2:F3"/>
  </mergeCells>
  <conditionalFormatting sqref="C4:C399">
    <cfRule type="containsErrors" dxfId="3" priority="1">
      <formula>ISERROR(C4)</formula>
    </cfRule>
  </conditionalFormatting>
  <conditionalFormatting sqref="B4:H399">
    <cfRule type="expression" dxfId="2" priority="4">
      <formula>ISNUMBER(SEARCH("Curitiba",$C4))</formula>
    </cfRule>
    <cfRule type="expression" dxfId="1" priority="8">
      <formula>ISNUMBER(SEARCH("Curitiba",$C4))=FALSE</formula>
    </cfRule>
  </conditionalFormatting>
  <conditionalFormatting sqref="B4:H399">
    <cfRule type="expression" dxfId="0" priority="2">
      <formula>$D4&lt;1</formula>
    </cfRule>
  </conditionalFormatting>
  <pageMargins left="0.23622047244094491" right="0.23622047244094491" top="0.74803149606299213" bottom="0.74803149606299213" header="0.31496062992125984" footer="0.31496062992125984"/>
  <pageSetup paperSize="9" scale="48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I9"/>
  <sheetViews>
    <sheetView workbookViewId="0">
      <selection activeCell="G33" sqref="G33"/>
    </sheetView>
  </sheetViews>
  <sheetFormatPr defaultRowHeight="12.75" x14ac:dyDescent="0.2"/>
  <cols>
    <col min="6" max="6" width="15.42578125" bestFit="1" customWidth="1"/>
    <col min="7" max="7" width="25.140625" bestFit="1" customWidth="1"/>
    <col min="8" max="8" width="12.7109375" bestFit="1" customWidth="1"/>
  </cols>
  <sheetData>
    <row r="1" spans="1:9" x14ac:dyDescent="0.2">
      <c r="A1" s="6" t="s">
        <v>17</v>
      </c>
      <c r="B1" s="6" t="s">
        <v>18</v>
      </c>
    </row>
    <row r="2" spans="1:9" x14ac:dyDescent="0.2">
      <c r="A2">
        <v>0</v>
      </c>
      <c r="B2">
        <v>0</v>
      </c>
      <c r="C2" s="4">
        <v>1</v>
      </c>
      <c r="E2" s="9" t="s">
        <v>6</v>
      </c>
      <c r="F2" s="6" t="s">
        <v>21</v>
      </c>
      <c r="H2" t="s">
        <v>30</v>
      </c>
    </row>
    <row r="3" spans="1:9" x14ac:dyDescent="0.2">
      <c r="A3">
        <v>1</v>
      </c>
      <c r="B3">
        <v>1</v>
      </c>
      <c r="C3" s="4">
        <v>2</v>
      </c>
      <c r="F3">
        <v>7</v>
      </c>
      <c r="G3" s="6"/>
      <c r="H3" t="s">
        <v>34</v>
      </c>
      <c r="I3">
        <v>1</v>
      </c>
    </row>
    <row r="4" spans="1:9" x14ac:dyDescent="0.2">
      <c r="A4">
        <v>2</v>
      </c>
      <c r="B4">
        <v>2</v>
      </c>
      <c r="C4" s="4">
        <v>3</v>
      </c>
      <c r="F4">
        <v>6</v>
      </c>
      <c r="G4" s="6"/>
      <c r="H4" t="s">
        <v>31</v>
      </c>
      <c r="I4">
        <v>2</v>
      </c>
    </row>
    <row r="5" spans="1:9" x14ac:dyDescent="0.2">
      <c r="B5">
        <v>3</v>
      </c>
      <c r="C5" s="4">
        <v>4</v>
      </c>
      <c r="F5">
        <v>5</v>
      </c>
      <c r="G5" s="6"/>
      <c r="H5" t="s">
        <v>32</v>
      </c>
      <c r="I5">
        <v>3</v>
      </c>
    </row>
    <row r="6" spans="1:9" x14ac:dyDescent="0.2">
      <c r="B6">
        <v>4</v>
      </c>
      <c r="C6" s="4"/>
      <c r="F6">
        <v>4</v>
      </c>
      <c r="G6" s="6"/>
      <c r="H6" t="s">
        <v>33</v>
      </c>
    </row>
    <row r="7" spans="1:9" x14ac:dyDescent="0.2">
      <c r="B7">
        <v>5</v>
      </c>
      <c r="F7">
        <v>3</v>
      </c>
      <c r="G7" s="6"/>
    </row>
    <row r="8" spans="1:9" x14ac:dyDescent="0.2">
      <c r="B8">
        <v>6</v>
      </c>
      <c r="F8">
        <v>2</v>
      </c>
      <c r="G8" s="6"/>
    </row>
    <row r="9" spans="1:9" x14ac:dyDescent="0.2">
      <c r="F9">
        <v>1</v>
      </c>
      <c r="G9" s="6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Demandas Projetos</vt:lpstr>
      <vt:lpstr>Pontuação - Priorização</vt:lpstr>
      <vt:lpstr>Listas</vt:lpstr>
      <vt:lpstr>ABC</vt:lpstr>
      <vt:lpstr>'Demandas Projetos'!Area_de_impressao</vt:lpstr>
      <vt:lpstr>'Pontuação - Priorização'!Area_de_impressao</vt:lpstr>
      <vt:lpstr>CBA</vt:lpstr>
      <vt:lpstr>Demandas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</dc:creator>
  <cp:lastModifiedBy>SILMARA</cp:lastModifiedBy>
  <cp:lastPrinted>2021-03-09T18:43:58Z</cp:lastPrinted>
  <dcterms:created xsi:type="dcterms:W3CDTF">2018-03-09T23:56:27Z</dcterms:created>
  <dcterms:modified xsi:type="dcterms:W3CDTF">2021-03-10T15:01:09Z</dcterms:modified>
</cp:coreProperties>
</file>